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P:\OBShares\PPRAudits\RACP\Web and Other Documents\Web available\"/>
    </mc:Choice>
  </mc:AlternateContent>
  <xr:revisionPtr revIDLastSave="0" documentId="13_ncr:1_{2752A7BC-CFC1-4AB1-88BA-856FDA2AFA4A}" xr6:coauthVersionLast="47" xr6:coauthVersionMax="47" xr10:uidLastSave="{00000000-0000-0000-0000-000000000000}"/>
  <bookViews>
    <workbookView xWindow="-120" yWindow="-120" windowWidth="29040" windowHeight="16440" xr2:uid="{6E2A9EF4-33F4-4D4E-811D-BF7F78CDE89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81" i="1" l="1"/>
  <c r="G412" i="1"/>
  <c r="G389" i="1"/>
  <c r="G267" i="1"/>
  <c r="G220" i="1"/>
  <c r="G211" i="1"/>
  <c r="G212" i="1"/>
  <c r="G773" i="1"/>
  <c r="G755" i="1"/>
  <c r="G747" i="1"/>
  <c r="G745" i="1"/>
  <c r="G742" i="1"/>
  <c r="G739" i="1"/>
  <c r="G717" i="1"/>
  <c r="G716" i="1"/>
  <c r="G715" i="1"/>
  <c r="G695" i="1"/>
  <c r="G648" i="1"/>
  <c r="G642" i="1"/>
  <c r="G593" i="1"/>
  <c r="G573" i="1"/>
  <c r="G568" i="1"/>
  <c r="G567" i="1"/>
  <c r="G542" i="1"/>
  <c r="G539" i="1"/>
  <c r="G538" i="1"/>
  <c r="G514" i="1"/>
  <c r="G506" i="1"/>
  <c r="G500" i="1"/>
  <c r="G443" i="1"/>
  <c r="G434" i="1"/>
  <c r="G431" i="1"/>
  <c r="G427" i="1"/>
  <c r="G414" i="1"/>
  <c r="G405" i="1"/>
  <c r="G385" i="1"/>
  <c r="G364" i="1"/>
  <c r="G340" i="1"/>
  <c r="G320" i="1"/>
  <c r="G303" i="1"/>
  <c r="G271" i="1"/>
  <c r="G269" i="1"/>
  <c r="G260" i="1"/>
  <c r="G259" i="1"/>
  <c r="G258" i="1"/>
  <c r="G253" i="1"/>
  <c r="G241" i="1"/>
  <c r="G232" i="1"/>
  <c r="G219" i="1"/>
  <c r="G217" i="1"/>
  <c r="G215" i="1"/>
  <c r="G209" i="1"/>
  <c r="G167" i="1"/>
  <c r="G158" i="1"/>
  <c r="G146" i="1"/>
  <c r="G144" i="1"/>
  <c r="G140" i="1"/>
  <c r="G35" i="1"/>
  <c r="G18" i="1"/>
  <c r="G14" i="1"/>
  <c r="G10" i="1"/>
</calcChain>
</file>

<file path=xl/sharedStrings.xml><?xml version="1.0" encoding="utf-8"?>
<sst xmlns="http://schemas.openxmlformats.org/spreadsheetml/2006/main" count="4662" uniqueCount="2583">
  <si>
    <t>Redevelopment Assistance Capital Program</t>
  </si>
  <si>
    <t>Listing of Candidates and Selection Results for 2021 Round 1 CONTINUED</t>
  </si>
  <si>
    <t>Note:  The below is a listing of all submissions received for consideration of RACP Grant funding.  Projects awarded RACP Grant funding will have a grant amount in the "Grant Amount Awarded" column, 
while projects not awarded will have no amount shown in the same column.  Official letters will be mailed to Candidates that are awarded grants.
*Please note this worksheet is protected.  The current settings allow users to filter search results; however, in order to sort the data users must copy and paste the data into a new EXCEL document.</t>
  </si>
  <si>
    <r>
      <t>^</t>
    </r>
    <r>
      <rPr>
        <b/>
        <i/>
        <sz val="11"/>
        <color theme="5"/>
        <rFont val="Arial"/>
        <family val="2"/>
      </rPr>
      <t xml:space="preserve"> Please be advised that the amount identified in the ‘Grant Amount AWARDED’ column includes all funding award releases under the 2021 Funding Round. 
 (For example, $1M release on 12-6-2021 plus $1M additional release on 4-22-2022 will appear as $2M Grant Amount AWARDED.)</t>
    </r>
  </si>
  <si>
    <t>Funding Round Window</t>
  </si>
  <si>
    <t>Project Name</t>
  </si>
  <si>
    <t>Beneficiary of Prospective Award</t>
  </si>
  <si>
    <t>County</t>
  </si>
  <si>
    <t>Municipality</t>
  </si>
  <si>
    <t>Grant Amount REQUESTED</t>
  </si>
  <si>
    <t>^Grant Amount AWARDED</t>
  </si>
  <si>
    <t>Brief Project Description</t>
  </si>
  <si>
    <t>#1 (March 2021)</t>
  </si>
  <si>
    <t>ACHS Museum, Archives &amp; Education Center</t>
  </si>
  <si>
    <t xml:space="preserve">Adams County Historical Society </t>
  </si>
  <si>
    <t>Adams</t>
  </si>
  <si>
    <t>Cumberland Township</t>
  </si>
  <si>
    <r>
      <rPr>
        <sz val="10"/>
        <color rgb="FF000000"/>
        <rFont val="Arial"/>
        <family val="2"/>
      </rPr>
      <t>The project includes the construction of a new community history center that will provide a secure location and climate controlled environment for the Adams County Historical Society's rich collection of priceless artifacts. The proposed facility willincludean artifact-driven interactive exhibit gallery, an education center, and areading room and archive.</t>
    </r>
  </si>
  <si>
    <t>#2 (October 2021)</t>
  </si>
  <si>
    <t>ACHS Museum, Archives &amp; Education Center II</t>
  </si>
  <si>
    <t>The project will construct a community history center to provide a secure, climate controlled environment for ACHS' extensive collection of artifacts.The facility will feature: 1) an exhibit gallery – an artifact driven, interactive experience 2) an education center – space for historical programs 3) a reading room and archive – climate-controlled storage space for the collection.</t>
  </si>
  <si>
    <t>Gettysburg Station Mixed Use Development</t>
  </si>
  <si>
    <t>501 Richardson Acquisition, LLC</t>
  </si>
  <si>
    <t>Gettysburg Borough</t>
  </si>
  <si>
    <r>
      <rPr>
        <sz val="10"/>
        <color rgb="FF000000"/>
        <rFont val="Arial"/>
        <family val="2"/>
      </rPr>
      <t xml:space="preserve">Funds will be directed towards the costs of building out the commercial space located on the first floor of this proposed mixed use building, relocation of the Gettysburg Transportation Center, and the connection to the Racehorse Alley Parking Garage and associated site improvements. </t>
    </r>
  </si>
  <si>
    <t>Northern Adams County Childcare &amp; Community Health</t>
  </si>
  <si>
    <t>Bermudian Springs School District</t>
  </si>
  <si>
    <t>Huntington Township</t>
  </si>
  <si>
    <r>
      <rPr>
        <sz val="10"/>
        <color rgb="FF000000"/>
        <rFont val="Arial"/>
        <family val="2"/>
      </rPr>
      <t>The project will renovate an old middle school on the BSSD campus into a high-quality, education-focused daycare facility, as well as the create aclinical office space for a community health facility. The project will also upgrade the locker rooms for the neighboring stadium and provide the necessary parking to support the daycare and health offices.</t>
    </r>
  </si>
  <si>
    <t>1501 Penn Avenue Redevelopment</t>
  </si>
  <si>
    <t>1501 Penn Owner LLC</t>
  </si>
  <si>
    <t>Allegheny</t>
  </si>
  <si>
    <t>Pittsburgh City</t>
  </si>
  <si>
    <r>
      <rPr>
        <sz val="10"/>
        <color rgb="FF000000"/>
        <rFont val="Arial"/>
        <family val="2"/>
      </rPr>
      <t>The project will demolsih the existing cold storage building located at 1501 Penn Avenue. The existing foundations will be retained and incorporated into a new mixed-use office building. The building will include central chilled beam HVAC / supplemental cooling, enhanced indoor air-quality strategies, and supporting water conversation efforts. The project will have a total building area of 951,593 SF, consisting of 537,068 SF of Class A office space across 15 levels, plus 21,301 SF of retail space, 14,000 SF of amenities, and parking spaces. The installation of exterior improvementssuch as sidewalks, public plaza, tree pits and trees, plantings, curbs, and bicycle racks are also included.</t>
    </r>
  </si>
  <si>
    <t>1600-1602 Broadway Pittsburgh</t>
  </si>
  <si>
    <t>Urban Redevelopment Authority of Pittsburgh</t>
  </si>
  <si>
    <r>
      <rPr>
        <sz val="10"/>
        <color rgb="FF000000"/>
        <rFont val="Arial"/>
        <family val="2"/>
      </rPr>
      <t>This project will redevelop the 1602-1606 Broadway building to house commercial space on the ground floor and apartments on the garden level, second, and third floors. A parking space will be constructed on the adjacent lot. The project will also install stormwater infrastructure including: a green roof, an underground stormwater storage facility that ties into the storm sewer. An ADA-compliant elevator as well as sidewalk ramps will also be installed.</t>
    </r>
  </si>
  <si>
    <t>2021 Mill 19 Redevelopment RACP</t>
  </si>
  <si>
    <t>RIDC Southwestern Pennsylvania Growth Fund</t>
  </si>
  <si>
    <t>The project will construct public amenities on the South Porch of the facility as well as a parking structure on the K2 parcel. The new construction of the South Porch amenities at Mill 19 include an elevator, an observation deck overlooking a new privately funded public plaza in which a storage facility will be built to house necessary equipment for such public events, and access to the third floor of Building A. Construction of a new parking structure on parcel K2 will support tenancy and additional developments.</t>
  </si>
  <si>
    <t>2400 East Carson Street Redevelopment II</t>
  </si>
  <si>
    <t>WAG4, LP</t>
  </si>
  <si>
    <t>Project includes the complete redevelopment of this former Goodwill building. Including the interior and exterior redevelopment of the building, parking and an outdoor recreational area to be used as a sensory play area. The interior work includes selective demolition, building structure such as steel framing, fireproofing, concrete, roofing and other interior building components. The exterior façade will be restored and rehabbed and a parking lot will be constructed.</t>
  </si>
  <si>
    <t>3 Crossings Phase 2</t>
  </si>
  <si>
    <t>Three Crossings 2.0, LP</t>
  </si>
  <si>
    <r>
      <rPr>
        <sz val="10"/>
        <color rgb="FF000000"/>
        <rFont val="Arial"/>
        <family val="2"/>
      </rPr>
      <t>This project represents the transformation of the former cardboard factory into a sustainable mixed-use neighborhood. Phase 2will develop 600,000 SF of office space, 50,000 SF of retail space, 300 residential units, and over 1,300 parking spaces on a 10-acre brownfield site. Itwill incorporate health and safety features such as touchless entry doors and systems, HVAC units with enhanced filtration (MERV 14), and foot pulls on high-touch doors.</t>
    </r>
  </si>
  <si>
    <t>327 N. Negley Ave Regenerative Rotunda Collaborative, Farm &amp; Resiliency Hub</t>
  </si>
  <si>
    <t>Beacon Communities Services LLC</t>
  </si>
  <si>
    <r>
      <rPr>
        <sz val="10"/>
        <color rgb="FF000000"/>
        <rFont val="Arial"/>
        <family val="2"/>
      </rPr>
      <t>The project will renovate the former B'nai Israel Synagogue which requires stabilization, hazardous material remediation, and new systems. The synagogue will be transformed into 10000 SF of dynamic multi-use space for performances, classes, exhibits, arts, public events, and rites of passage. The front lawn will be converted to a Regenerative Farm using carbon sequestering practices. A passive solar greenhouse will be built.</t>
    </r>
  </si>
  <si>
    <r>
      <t xml:space="preserve">36 Hopper Place </t>
    </r>
    <r>
      <rPr>
        <strike/>
        <sz val="10"/>
        <color theme="1"/>
        <rFont val="Arial"/>
        <family val="2"/>
      </rPr>
      <t>(Pittsburgh)</t>
    </r>
  </si>
  <si>
    <t>Three Crossings 2.0-B, LP</t>
  </si>
  <si>
    <t>The project will sustainably construct anoffice building using mass timber construction. It will incorporate health and safety features such as touchless entry doors and systems, HVAC units with enhanced filtration (MERV 14), and foot-pulls on high-touch doors. The project will consist of five levels of office space with a level of below grade parking. In addition, the project will facilitate the construction of the adjacent Riverfront Plaza.</t>
  </si>
  <si>
    <t>5051 Centre Avenue - Shared Lab Space (Pittsburgh)</t>
  </si>
  <si>
    <t>Wexford Development, LLC</t>
  </si>
  <si>
    <t>The project will construct a 355,000 SF laboratory and office building. It will contain three levels of lab/office space. With this new space, driven by collaboration, researchers and entrepreneurs will have the opportunity to advance their discoveries into patient treatment.</t>
  </si>
  <si>
    <t>51 Bridge Street Redevelopment - Phase II</t>
  </si>
  <si>
    <t xml:space="preserve">51 Bridge Street LLC </t>
  </si>
  <si>
    <t>Etna Borough</t>
  </si>
  <si>
    <t>The project includes the acquisition of the site and the complete redevelopment of this 3-story industrial building. It includes selective demolition, building structure such as steel framing, fireproofing, concrete, roofing and other interior building components. The exterior façade will be restored and rehabbed.</t>
  </si>
  <si>
    <t>641 &amp; 643 Braddock Ave Rehabilitation-Braddock Community Builders</t>
  </si>
  <si>
    <t>641 Braddock Realty LLC dba Braddock Community Builders</t>
  </si>
  <si>
    <t>Braddock Borough</t>
  </si>
  <si>
    <t>The project includes restoration of the Buildings, including replacement of roof, floors, windows, doors, complete HVAC, plumbing and electrical replacement, façade and masonry restoration (keeping the building's historic character) with the end results producing 8 apartments on the 2nd and 3rd floor and 2000 sq ft of retail/commercial space on the first Floor.</t>
  </si>
  <si>
    <t>6550 Hamilton Ave (Pittsburgh)</t>
  </si>
  <si>
    <t>Robert Park James Investments I, LP</t>
  </si>
  <si>
    <r>
      <rPr>
        <sz val="10"/>
        <color rgb="FF000000"/>
        <rFont val="Arial"/>
        <family val="2"/>
      </rPr>
      <t>The project will renovate a two-story, high-bay warehouse structure and adjacent surface parking lot into 53,000 RSF of high bay, tech-flex office space.</t>
    </r>
  </si>
  <si>
    <r>
      <t xml:space="preserve">7500 Thomas Blvd </t>
    </r>
    <r>
      <rPr>
        <sz val="10"/>
        <color theme="1"/>
        <rFont val="Arial"/>
        <family val="2"/>
      </rPr>
      <t>(Pittsburgh)</t>
    </r>
  </si>
  <si>
    <t>Ellsworth Equities, LLC</t>
  </si>
  <si>
    <t>The project will develop a residential apartment structure with five floors of apartments and two floors of parking space. This includes site and building improvements, including structural steel, HVAC, electric, and plumbing.</t>
  </si>
  <si>
    <t>925 Technology Drive Garage Pittsburgh</t>
  </si>
  <si>
    <r>
      <rPr>
        <sz val="10"/>
        <color rgb="FF000000"/>
        <rFont val="Arial"/>
        <family val="2"/>
      </rPr>
      <t>This project will entail the construction of a new, multi-story parking garage at the Pittsburgh Technology Center. The garage will feature high-tech electric vehicle charging stations, bicycle infrastructure, and a multimodal connection to the Port Authority of Allegheny County's bus service.</t>
    </r>
  </si>
  <si>
    <t>AHN Forbes Hospital - Opioid Treatment Center</t>
  </si>
  <si>
    <t>West Penn Allegheny Health System (Forbes Hospital)</t>
  </si>
  <si>
    <t>Monroeville Borough</t>
  </si>
  <si>
    <t>The project will convert current office spaces and other unutilized areas of the designated sites into a comprehensive SUD medical clinic. Treatment at the clinics will address physical and emotional aspects of patient health, and the clinic spaces must reflect a healthy and safe space for healing. Renovations will include new walls to provide patient privacy, open floor plans to accommodate group and individual treatment, handicap access, HVAC and lighting. The sites will be designed with SUD-based needs in mind, as well as integrated with practice standards of care to decrease the spread of infection while in the clinic.</t>
  </si>
  <si>
    <t>AHN Jefferson Regional Medical Center - Opioid Treatment Center</t>
  </si>
  <si>
    <t>Jefferson Regional Medical Center</t>
  </si>
  <si>
    <t>Jefferson Hills Borough</t>
  </si>
  <si>
    <r>
      <rPr>
        <sz val="10"/>
        <color rgb="FF000000"/>
        <rFont val="Arial"/>
        <family val="2"/>
      </rPr>
      <t>The project creates a comprehensive Medication Assisted Treatment Outpatient Clinic for Opioid Use Disorder (ASAM Level 2.1). Current office spaces will be renovated to become integrated models for care, placing an emphasis on patient access and derived from community need. The space will be refurbished to include patient examination rooms, a gathering space to host group and individual treatments, and office spaces. Renovations include updrades to HVAC and lightning.</t>
    </r>
  </si>
  <si>
    <r>
      <t>Allegheny Avenue Development</t>
    </r>
    <r>
      <rPr>
        <sz val="10"/>
        <color theme="1"/>
        <rFont val="Arial"/>
        <family val="2"/>
      </rPr>
      <t xml:space="preserve"> (Strip District)</t>
    </r>
  </si>
  <si>
    <t>Strip District Properties, LLC</t>
  </si>
  <si>
    <t>Oakmont Borough</t>
  </si>
  <si>
    <t>The Allegheny Avenue Development projectwill renovate the old Oakmont Hotel and include demolition, structural improvements, interior and exterior work, mechanical, electrical, plumbing and fire protections systems as well as equipment purchases. It will add multiple levels of dining space, both indoors and outdoors.</t>
  </si>
  <si>
    <t>Allegheny Circle Neighborhood Restoration</t>
  </si>
  <si>
    <t>Faros Property Management LLC</t>
  </si>
  <si>
    <t>The project will improve the parking garage entrances and exits, altering them to allow entrance and exit in lieu of enter or exit only, updating and improving garage management systems to allow easier entry and exiting and smoother traffic flow. Additionally, it will include: entrance signage, exit and entrance lane signage, “exiting vehicle” warning lights, and embedded lighting at the garage exits to warn of possible pedestrian and bicycle conflicts.</t>
  </si>
  <si>
    <t>Allegheny Riverfront Park Restoration - Pittsburgh</t>
  </si>
  <si>
    <t>Riverlife</t>
  </si>
  <si>
    <t>The project includes administrative costs, design development, and construction. The project includes specific components of construction: stone enhancements, and planting. Stone enhancements include the restoration of historic stone benches, sealing of the benches and paving for improved longevity, and the installation of new, matching stone benches throughout the site. Planting includes existing landscape improvements like tree pruning and soil amendments, plus new groundcover and perennial planting.</t>
  </si>
  <si>
    <t>Allegheny YMCA Renovation</t>
  </si>
  <si>
    <t>YMCA of Greater Pittsburgh</t>
  </si>
  <si>
    <r>
      <rPr>
        <sz val="10"/>
        <color rgb="FF000000"/>
        <rFont val="Arial"/>
        <family val="2"/>
      </rPr>
      <t>This project entails the renovation of the common spaces, kitchen, fitness facilities, and meeting rooms at the Allegheny YMCA. 96 single room occupancy (SRO) units will be renovated on the 3rd, 4th, and 5th floors with a new configuration that will replace shared bathrooms and create a community living area on the first floor. Rooms and corridor renovations will include flooring, painting and ceilings. Additional work will include replacement of mechanical, plumbing and electrical systems and installation of a sprinkler system. Air-conditioning and new elevators will be added.</t>
    </r>
  </si>
  <si>
    <t>Alpine Point 4 Beltway Industrial Site</t>
  </si>
  <si>
    <t>Alpine Flex 4, LLC</t>
  </si>
  <si>
    <t>South Fayette Township</t>
  </si>
  <si>
    <r>
      <rPr>
        <sz val="10"/>
        <color rgb="FF000000"/>
        <rFont val="Arial"/>
        <family val="2"/>
      </rPr>
      <t>This project is Phase 1 which entails installation of new erosion and stormwater management facilities, earthmoving to create a level pad, utility installation, and driveway extension. This work will create the necessary infrastructure for Phase 2: a proposed speculative flex industrial building.</t>
    </r>
  </si>
  <si>
    <t>Anderson Dining Hall Renovations</t>
  </si>
  <si>
    <t>Chatham University</t>
  </si>
  <si>
    <r>
      <rPr>
        <sz val="10"/>
        <color rgb="FF000000"/>
        <rFont val="Arial"/>
        <family val="2"/>
      </rPr>
      <t>The project will increase seating capacity of the current dining halland food production capacity. The existing cafeteria space will be entirely reconfigured, and include demolition of existing walls, ceiling, and flooring, and the installation of new walls, ceiling, flooring to create a more open space and increased capacity, lighting, HVAC and plumbing, enhancements to ADA-accessibility, and carpentry, masonry, and millwork.</t>
    </r>
  </si>
  <si>
    <t>Ardmore Boulevard Reuse Office</t>
  </si>
  <si>
    <t>ACTION-Housing, Inc.</t>
  </si>
  <si>
    <t>Wilkinsburg Borough</t>
  </si>
  <si>
    <r>
      <rPr>
        <sz val="10"/>
        <color rgb="FF000000"/>
        <rFont val="Arial"/>
        <family val="2"/>
      </rPr>
      <t>This project entails the demolition of a small existing abandoned gasoline service station at 480 Ardmore Blvd, regrading of entire site, and construction of a 10,000-12,000SF commercial office space with appropriate outdoor seating areas. Significant landscaping will be incorporated as well.</t>
    </r>
  </si>
  <si>
    <t>Arts Suite at the Energy Innovation Center</t>
  </si>
  <si>
    <t>PITTSBURGH GATEWAYS CORPORATION</t>
  </si>
  <si>
    <r>
      <rPr>
        <sz val="10"/>
        <color rgb="FF000000"/>
        <rFont val="Arial"/>
        <family val="2"/>
      </rPr>
      <t>The project will renovate two spaces as part of the Energy Innovation Center:5,200 SF gymnasium will be redesigned to accommodate a multi-use space for mixed arts use; 9,100 SF Tower fifth floor will undergo a complete design and development process to accommodate a multi-use space for mixed arts use. This construction will include: mechanical, electrical and plumbing.</t>
    </r>
  </si>
  <si>
    <t>Astrobotic Capital Expansion - Phase II</t>
  </si>
  <si>
    <t>Astrobotic Real Estate Holdings LLC</t>
  </si>
  <si>
    <r>
      <rPr>
        <sz val="10"/>
        <color rgb="FF000000"/>
        <rFont val="Arial"/>
        <family val="2"/>
      </rPr>
      <t>The project will repurpose a former post office into a new state-of-the-art headquarter building for lunar logistics. The building will house the company's spacecraft integration cleanrooms, test facilities, lab spaces, rover test labs, payload operations room, dedicated mission control, and museum. The facility will have 15,000 SF of cleanroom and lab space, and will feature a space mobility and lunar simulant lab, where mobile rovers can test drive in synthetic lunar regolith.</t>
    </r>
  </si>
  <si>
    <t>Avenu Uptown Expansion</t>
  </si>
  <si>
    <t>Uptown Partners of Pittsburgh</t>
  </si>
  <si>
    <r>
      <rPr>
        <sz val="10"/>
        <color rgb="FF000000"/>
        <rFont val="Arial"/>
        <family val="2"/>
      </rPr>
      <t>RACP funds will be used to reimburse project construction costs of the building. The reuse of this existing building will require a transition from storage to a working office and community space.</t>
    </r>
  </si>
  <si>
    <t>Bayardstown Revitalization</t>
  </si>
  <si>
    <t>McKnight Bayardstown LLC</t>
  </si>
  <si>
    <t>The project will renovate an underutilized historic building located in the Strip District in Pittsburgh to create leasable office and retail space. It will include upgrades to the exterior of this historic and underutilized building, and the building's façade will be improved. Critical improvements will be made to the street level including new sidewalks, lighting, and pedestrian enhancements.</t>
  </si>
  <si>
    <t>Bethel Park - Park Lighting</t>
  </si>
  <si>
    <t>Municipality of Bethel Park</t>
  </si>
  <si>
    <t>Bethel Park Borough</t>
  </si>
  <si>
    <r>
      <rPr>
        <sz val="10"/>
        <color rgb="FF000000"/>
        <rFont val="Arial"/>
        <family val="2"/>
      </rPr>
      <t>This project will install new recreation/sport light poles to two existing fields located at Village Green Park and Millennium Park. These fields are a new turf lacrosse/soccer fields and are currently not lit.The facilities could be utilized much more frequently if they could stay open later into the evening, especially in the spring and fall months.</t>
    </r>
  </si>
  <si>
    <t>Bethlehem Haven Affordable Housing</t>
  </si>
  <si>
    <t>Bethlehem Haven</t>
  </si>
  <si>
    <t>The project will renovate the existing 4 story, wood framed/masonry building. Substantial renovations include replacing the roof membrane, windows, mechanical systems and plumbing fixtures in addition to new interior finishes. The adjacent lotshave been acquiredand this phase of the project will include partial and full demolitions. A new 4 story, wood frame apartment building will be constructed with administrative offices, apartments and common spaces.</t>
  </si>
  <si>
    <t>Braddock Arts &amp; Media Renovation II</t>
  </si>
  <si>
    <t>Braddock Arts &amp; Media</t>
  </si>
  <si>
    <r>
      <rPr>
        <sz val="10"/>
        <color rgb="FF000000"/>
        <rFont val="Arial"/>
        <family val="2"/>
      </rPr>
      <t>The project will renovate a 15,900 SF historic building.It will include new roofing, gutters, and downspouts; masonry restoration including cleaning and pointing; new exterior doors and windows, and interior doors; new efficient HVAC; new plumbing including supply, waste, and service lines; and a fire suppression system. There will be a single-car elevator to serve three floors; electrical service and distribution for power, lighting, emergency lighting, and smoke detection system. and finishes. It will provide three floors of arts and media focused activities.</t>
    </r>
  </si>
  <si>
    <t>Braddock Carnegie Library Association Renovation</t>
  </si>
  <si>
    <t>Braddock Carnegie Library Association</t>
  </si>
  <si>
    <r>
      <rPr>
        <sz val="10"/>
        <color rgb="FF000000"/>
        <rFont val="Arial"/>
        <family val="2"/>
      </rPr>
      <t>This project will renovate thetwo structures of the Braddock Carnegie Library Association.Key components of the renovation include: creating universal accessibility to all 3 floors of the building;upgrading the building with new windows and insulation, repairing the masonry, and installing a new HVAC system; turning the three separate building entrances into one, ADA accessible main entrance; renovating and modernizing the BCLA's historic Music Hall to allow the BCLA to host performances, events, and gatherings.</t>
    </r>
  </si>
  <si>
    <t>Brentwood Municipal Public Safety Center</t>
  </si>
  <si>
    <t>Brentwood Borough</t>
  </si>
  <si>
    <r>
      <rPr>
        <sz val="10"/>
        <color rgb="FF000000"/>
        <rFont val="Arial"/>
        <family val="2"/>
      </rPr>
      <t>The project will purchasea contaminated property and demolish the condemned building and remidiate the site. A new 11,000 SF, one-story building will be constructed on the property that will house the Brentwood Police Department, a community room, and borough administration offices.</t>
    </r>
  </si>
  <si>
    <t>Bringing Wilkinsburg to Light - Commercial Development</t>
  </si>
  <si>
    <t>Hosanna House, Inc.</t>
  </si>
  <si>
    <r>
      <rPr>
        <sz val="10"/>
        <color rgb="FF000000"/>
        <rFont val="Arial"/>
        <family val="2"/>
      </rPr>
      <t>The project will develop 24,000 SF in commercial space with glass storefronts abutting the sidewalk. The site will offer much needed move-in ready commercial space for community-needed businesses like groceries or a restaurant. Number of storefronts will range from 2 to 6 depending on the anchor tenant.</t>
    </r>
  </si>
  <si>
    <t>Carlow University Lower Campus - Fifth Avenue Development</t>
  </si>
  <si>
    <t>Carlow University</t>
  </si>
  <si>
    <t>The project will create 112,000 SF of academic space and 100 associated parking spaces. The academic space is part of a larger 400,000 SF mixed use development consisting of office and academic space. It is expected that the office space will be leased by companies in the healthcare or high-tech industries. Carlow's space will have new academic labs, classrooms, visitor's welcome center, theater, and dining services to support the launch of four new graduate level health sciences programs in fields of high demand in the workforce.</t>
  </si>
  <si>
    <t>Carnegie Music Hall Renovation II (Homestead Library-Munhall)</t>
  </si>
  <si>
    <t>Carnegie Library of Homestead</t>
  </si>
  <si>
    <t>Munhall Borough</t>
  </si>
  <si>
    <t>The renovations to the Music Hall and Athletic Center will be focused on upgrades to the historic and aging Music Hall and Locker Room facilities to better cater to the needs of persons with disabilities. Patrons with disabilities did not have easy access when entering the building. This project allows patrons with disabilities to enter the Music Hall from the lobby and access balcony seating for the first time. In addition to necessary ADA improvements, this project included vital safety, electrical, and mechanical improvements to the Music Hall and Locker Room facilities.</t>
  </si>
  <si>
    <t>Carrie Furnaces + Pump House Restoration</t>
  </si>
  <si>
    <t>Rivers of Steel Heritage Corporation</t>
  </si>
  <si>
    <t>Swissvale Borough</t>
  </si>
  <si>
    <r>
      <rPr>
        <sz val="10"/>
        <color rgb="FF000000"/>
        <rFont val="Arial"/>
        <family val="2"/>
      </rPr>
      <t>This project will include significant renovation and construction projects to restore the aging infrastructure ofthe Carrie Furnaces and the pump house and water tower. At the Carrie Furnaces: reconstruct the 75 foot stacks, stabilize the site, and provide improvements including parking, signange, and tour/garden trails; at the pump house site: repair, repaint, reroof the water tower and remove lead paint, the pump house will have HVAC and envelope improvements including air-tightening, heating, and dehumidification.</t>
    </r>
  </si>
  <si>
    <t xml:space="preserve">Casa San Jose Redevelopment at 1602-1606 Broadway Avenue </t>
  </si>
  <si>
    <r>
      <rPr>
        <sz val="10"/>
        <color rgb="FF000000"/>
        <rFont val="Arial"/>
        <family val="2"/>
      </rPr>
      <t>The project entails both interior and exterior improvements. Exterior improvements include ADA-compliant sidewalks, the addition of a stair and elevator tower, on-site parking, stormwater infrastructure, and facade improvements necessary to support commercial redevelopment. Interior improvements will transform the gutted building into spaces that fit Casa's programmatic needs. The basement will be converted into a food bank that is accessed through its own street-level entrance.</t>
    </r>
  </si>
  <si>
    <t>Central Industrial Center of Clairton</t>
  </si>
  <si>
    <t>DiMarco Construction Company, Inc</t>
  </si>
  <si>
    <t>Clairton City</t>
  </si>
  <si>
    <r>
      <rPr>
        <sz val="10"/>
        <color rgb="FF000000"/>
        <rFont val="Arial"/>
        <family val="2"/>
      </rPr>
      <t>The proposed project will take place on a disused brownfield site. Construction elements will include earthwork and grading, erosion control measures, installation of on-site utilities, on-site circulation and parking, a rail siding of 900 linear feet, and site amenities including lighting, fencing, signage and landscaping.</t>
    </r>
  </si>
  <si>
    <t>Centre Avenue - Avenues of Hope Site Preparation &amp; Development</t>
  </si>
  <si>
    <r>
      <rPr>
        <sz val="10"/>
        <color rgb="FF000000"/>
        <rFont val="Arial"/>
        <family val="2"/>
      </rPr>
      <t>The project is Phase 1 of the Centre Avenue Revitalization and will address the site preparation needs, engineering, rehabilitate dilapidated structures for community development, and new construction of mixed-use structures.</t>
    </r>
  </si>
  <si>
    <t>Centre-Heldman</t>
  </si>
  <si>
    <r>
      <rPr>
        <sz val="10"/>
        <color rgb="FF000000"/>
        <rFont val="Arial"/>
        <family val="2"/>
      </rPr>
      <t>This project will split the 40,000 SF grocery store space in the Centre Heldman plaza into 2 separate retail spaces, one side for a grocery store and the other for community and entrepreneurial programming. Thisrequires construction of a demising wall along with the split of the electrical system, HVAC system, and other various utilities. The project also includes a storefront and loading area re-design along with the installation of a code-compliant bathroom in the retail space.</t>
    </r>
  </si>
  <si>
    <t>Chapman Westport Infrastructure</t>
  </si>
  <si>
    <t>Chapman Commerce Center 1</t>
  </si>
  <si>
    <t>Findlay Township</t>
  </si>
  <si>
    <r>
      <rPr>
        <sz val="10"/>
        <color rgb="FF000000"/>
        <rFont val="Arial"/>
        <family val="2"/>
      </rPr>
      <t>This project includes the widening of Westport Road at the entrance to Chapman Westport, completion of Westport Road at the west end of the park, and extension of roadway and utilities to six building sites. Westport Road is the main corridor through Chapman Westport used by over one thousand people per day to travel to and from work. The expansion of Chapman Westport, most notably with the arrival of an Amazon fulfillment center, has necessitated the planned widening of this main corridor to account for the additional freight and passenger vehicle traffic. Two new secondary roads will serve lots C-2, C-3, C-9, and C-10. Finally, Westport Road will be completed, providing access to 40+ acres of permitted development. The project will excavate, grade, and pave the roadway. It will also build sanitary sewer and waterline in the area of the improved roads.</t>
    </r>
  </si>
  <si>
    <t>City's Edge</t>
  </si>
  <si>
    <t>MidPoint Group of Companies, Inc.</t>
  </si>
  <si>
    <r>
      <rPr>
        <sz val="10"/>
        <color rgb="FF000000"/>
        <rFont val="Arial"/>
        <family val="2"/>
      </rPr>
      <t>City's Edge project is new construction of 12,000 SF for a community healthcare center/pharmacy, 4,000 SF of outdoor space, required infrastructure, and a 508-space parking facility. It also includes 110 mixed-income apartments featuring 92-affordable units for residents with incomes between 20% to 60% of area medium income (AMI). It provides service-enriched facilities including daycare, after school programs, MBE/WBE business incubation space, diner, primary and urgent/primary healthcare facility/pharmacy, bike storage, exercise room, business center, and space for community art.</t>
    </r>
  </si>
  <si>
    <t>Columbia on Penn (Wilkinsburg)</t>
  </si>
  <si>
    <t>Penn West Partners</t>
  </si>
  <si>
    <t>The project will completely renovate an existing, 2-story brick structure into an office and flex space. The renovations will consist of replacing the roof, windows, all mechanicals, and the entire interior.</t>
  </si>
  <si>
    <t xml:space="preserve">Community Kitchen Pittsburgh Property Acquisition and Renovations </t>
  </si>
  <si>
    <t>Community Kitchen Pittsburgh</t>
  </si>
  <si>
    <r>
      <rPr>
        <sz val="10"/>
        <color rgb="FF000000"/>
        <rFont val="Arial"/>
        <family val="2"/>
      </rPr>
      <t>The plan calls for the purchase of the building and renovation of the third floor. It will also open the 1st floor to be dedicated to retail and café space for the community. The anticipated scope of work includes construction of new drywall partitions at the unfinished exterior walls of the space, new underlayment and flooring, construction of two toilet rooms, and related sprinkler, plumbing, HVAC, lighting, and electrical work to support the renovated areas.</t>
    </r>
  </si>
  <si>
    <t xml:space="preserve">Constructing Sustainability at Phipps: Restoring and Greening a Community Asset </t>
  </si>
  <si>
    <t>Phipps Conservatory and Botanical Gardens</t>
  </si>
  <si>
    <t>The project will renovate the Glasshouse Community Asset by upgrading public programming and exhibitory production greenhouse spaces; replacing glazing system, gaskets, caulking, and weather stripping throughout; increasing thermal massing and phase-change material throughout; upgrading climate control/and in-slab hot water radiant heating in public/staff areas; replacingsteam fin tube radiators with low temperature based hot water fin tube heaters. Renovations in the Park Education Center include:upgrading theeducation center exterior/interior.</t>
  </si>
  <si>
    <t>Cornerstone Care Clairton Site RACP</t>
  </si>
  <si>
    <t>Cornerstone Care, Inc.</t>
  </si>
  <si>
    <r>
      <rPr>
        <sz val="10"/>
        <color rgb="FF000000"/>
        <rFont val="Arial"/>
        <family val="2"/>
      </rPr>
      <t>Construct a building that will house a medical, dental, and behavioral health center. Construction includes, building pad &amp; foundation, Steel erection, building slabs, exterior walls, roof, and interior finishes.</t>
    </r>
  </si>
  <si>
    <t>Distillery at South Shore II (Pittsburgh)</t>
  </si>
  <si>
    <t>129 McKean Street, LLC</t>
  </si>
  <si>
    <r>
      <rPr>
        <sz val="10"/>
        <color rgb="FF000000"/>
        <rFont val="Arial"/>
        <family val="2"/>
      </rPr>
      <t>The project will renovate the five-story structure into a public market and distillery on the ground floor, and artisanal shop space on the second and third floors, a lounge-club on the fourth floor and a restaurant with rooftop seating on the fifth floor. Anew stair tower and elevator will be installed. A new fire protection system will be installed, while the building's plumbing, HVAC and electrical system will be replaced.A new roof top patio will be built on the top of the building. Sidewalks and ramps will be reconstructed along the adjacent streets, while 1,200 square yards of land will be paved north of the site to connect it with nearby trails. Finally, a stormwater management system will be created.</t>
    </r>
  </si>
  <si>
    <t>Duquesne University College of Osteopathic Medicine II</t>
  </si>
  <si>
    <t xml:space="preserve">Duquesne University </t>
  </si>
  <si>
    <t>Countywide Project</t>
  </si>
  <si>
    <r>
      <rPr>
        <sz val="10"/>
        <color rgb="FF000000"/>
        <rFont val="Arial"/>
        <family val="2"/>
      </rPr>
      <t>The plans for the College of Osteopathic Medicine include a state of the art building which will house a state of the art learning environment. This three level building will include an open air lobby, shared student lounge, academic excellence study lounge, faculty co-work space, standardized patient suite, a simulation hospital, a learning lecture hall and a virtual anatomy classroom. We have engaged a nationally-know architectural firm with vast experience in designing innovative and highly-functional academic medical facilities for renown institutions across the country.</t>
    </r>
  </si>
  <si>
    <r>
      <rPr>
        <strike/>
        <sz val="10"/>
        <color rgb="FF000000"/>
        <rFont val="Arial"/>
        <family val="2"/>
      </rPr>
      <t>E-Commerce Fulfillment and Distribution Center - 1310 Buelah Road - Churchill Borough</t>
    </r>
    <r>
      <rPr>
        <sz val="10"/>
        <color rgb="FF000000"/>
        <rFont val="Arial"/>
        <family val="2"/>
      </rPr>
      <t xml:space="preserve"> (Withdrawn 7-9-2021)</t>
    </r>
  </si>
  <si>
    <t>Churchill Creek Project, LLC</t>
  </si>
  <si>
    <t>Churchill Borough</t>
  </si>
  <si>
    <t>The project will demolish approximately 1,000,000 SF of obsolete office buildings and perform environmental remediation and site preparation workfor thedevelopment of an e-commerce distribution and logistics facility.</t>
  </si>
  <si>
    <r>
      <t>Esplanade</t>
    </r>
    <r>
      <rPr>
        <sz val="10"/>
        <color theme="1"/>
        <rFont val="Arial"/>
        <family val="2"/>
      </rPr>
      <t xml:space="preserve"> (Pittsburgh)</t>
    </r>
  </si>
  <si>
    <t>Esplanade Partners, LP</t>
  </si>
  <si>
    <r>
      <rPr>
        <sz val="10"/>
        <color rgb="FF000000"/>
        <rFont val="Arial"/>
        <family val="2"/>
      </rPr>
      <t>Esplanade is a mixed-use redevelopment of several brownfield and under-utilized industrial parcels. Phase 1 will include destination-based attractions such as a ferris wheel, experiential retail and restaurants, rental and for-sale housing, expansive public open space, a marina and public pier, all surrounding the Esplanade's centerpiece Pavilion. It will feature a welcoming courtyard/open space, restaurant, and a fresh food emporium. The exterior will feature areas for seating and gathering, an outdoor performance amphitheater, a splash park, ice skating trail and other amenities.</t>
    </r>
  </si>
  <si>
    <t>Establishing the Latino Community Center of Allegheny County</t>
  </si>
  <si>
    <t>Latino Community Center</t>
  </si>
  <si>
    <t>Dormont Borough</t>
  </si>
  <si>
    <t>Project includes the purchase and renovation of the buildings at 2880-2882 W. Liberty Ave to create a facility for the Latino community and a home for LCC's services with on-site parking. Renovations will include: basement waterproofing, masonry restoration, exterior enclosure replacement, roofing, plumbing, electrical, sprinkler system, HVAC, elevator, interior partition and finishes, and reinforcements and construction on the parking garage.</t>
  </si>
  <si>
    <t>Executive Building-McKeesport</t>
  </si>
  <si>
    <t>Executive Building, LP</t>
  </si>
  <si>
    <t>Mckeesport City</t>
  </si>
  <si>
    <r>
      <rPr>
        <sz val="10"/>
        <color rgb="FF000000"/>
        <rFont val="Arial"/>
        <family val="2"/>
      </rPr>
      <t>This project will allow us to address the major mechanical concerns for long term viability and stability of the Executive Building. We will replace the building's original electric boiler with a new high efficiency gas-fired condensing boiler. This will also entail energy efficiency improvements like gas-fired make-up air heat and gas-fired domestic hot water. The 2 pipe loop that the boiler supplies is distributed to water-sourced heat pump units mounted to the ceiling on each floor.</t>
    </r>
  </si>
  <si>
    <t>Fairywood Industrial II</t>
  </si>
  <si>
    <r>
      <rPr>
        <sz val="10"/>
        <color rgb="FF000000"/>
        <rFont val="Arial"/>
        <family val="2"/>
      </rPr>
      <t>The project will complete improvements and develop the site into a Class A industrial space. Site work needs to be expandedand includeserosion and sedimentation control at the site, clearing and grubbing wooded and overgrown areas, removing and replacing existing but unuseable utility lines, installing stormwater holding tanks, and the demolition of existing infrastructure that encumbers future development. as well as the construction of the building.</t>
    </r>
  </si>
  <si>
    <t>Fifth and Dinwiddie II</t>
  </si>
  <si>
    <t>Fifth and Dinwiddie Development LLC</t>
  </si>
  <si>
    <r>
      <rPr>
        <sz val="10"/>
        <color rgb="FF000000"/>
        <rFont val="Arial"/>
        <family val="2"/>
      </rPr>
      <t>This project will entail site work and then development of 172 mixed income apartments. The project will also include 8,000 SF of commercial space. Vacant parcels will be purchased and this vacant lot will be developed. Additionally, this project will include the development an outside plaza space that will bridge the development projects on all four corners. This plaza space will be a cultural hubofoutdoor living and work space, green infrastructure, seating areas, updated sidewalks, permeable pavers and bus shelter.</t>
    </r>
  </si>
  <si>
    <t>Findlay Industrial Park at Westport III</t>
  </si>
  <si>
    <t>The Buncher Company</t>
  </si>
  <si>
    <t>The project provides the improvements necessary to make the Findlay Industrial Park at Westport III site pad ready. Included in the scope are excavation, installation of water infrastructure, storm and sanitary sewers. Upon the completion of these activities, the construction of an 80,000-100,000 square foot warehouse facility will begin, providing prospective businesses with the necessary space for their specific ventures.</t>
  </si>
  <si>
    <t>FNB Financial Center II</t>
  </si>
  <si>
    <t>First National Bank of Pennsylvania</t>
  </si>
  <si>
    <r>
      <rPr>
        <sz val="10"/>
        <color rgb="FF000000"/>
        <rFont val="Arial"/>
        <family val="2"/>
      </rPr>
      <t>The FNB Financial Center project will be a mixed-use, 26-story office tower. The building will include 471,890 SF of class A office space, 20,000 SF of retail space on the first floor, and two floors of parking with 112 parking spaces. The project will include the building substructure, building superstructure, earthwork, site plumbing, site electrical and other site improvements.</t>
    </r>
  </si>
  <si>
    <t>Forsythe Revitalization</t>
  </si>
  <si>
    <t>McKnight Forsythe LLC</t>
  </si>
  <si>
    <r>
      <rPr>
        <sz val="10"/>
        <color rgb="FF000000"/>
        <rFont val="Arial"/>
        <family val="2"/>
      </rPr>
      <t>The project will construct leasable office space and local supportive street retail andpreserve and improve the existing buildings in East Liberty. The historic façades will be improved along with streetscape infrastructure such as sidewalks and lighting which will create a safer environment for pedestrians and building users. The completion of the Forsythe Revitalization Project will add to the progress of this cultural neighborhoods commercial and business core.</t>
    </r>
  </si>
  <si>
    <t>Four Mile Run Stormwater Infrastructure Improvements - City of Pittsburgh</t>
  </si>
  <si>
    <t>Pittsburgh Water and Sewer Authority</t>
  </si>
  <si>
    <r>
      <rPr>
        <sz val="10"/>
        <color rgb="FF000000"/>
        <rFont val="Arial"/>
        <family val="2"/>
      </rPr>
      <t>The project will capture and route stormwater through a natural channel that will follow the path of the historic streams that formed Four Mile Run from Panther Hollow Lake to the Monongahela River. It will help to reduce combined sewer overflows, basement backups, and neighborhood flooding. The overall project will serve to separate stream inflows from the ALCOSAN combined sewer system.</t>
    </r>
  </si>
  <si>
    <t>Harrison Point Business Park II</t>
  </si>
  <si>
    <t>R &amp; Z Harrison Properties, LP</t>
  </si>
  <si>
    <t>Harrison Township</t>
  </si>
  <si>
    <r>
      <rPr>
        <sz val="10"/>
        <color rgb="FF000000"/>
        <rFont val="Arial"/>
        <family val="2"/>
      </rPr>
      <t>The project will grade the site, construct aconcrete arch culvert extension, installgas, electric, water, sewer, storm water management facilities, fiber optic telecom facilities, relocate electric transmission lines and have highway improvement.</t>
    </r>
  </si>
  <si>
    <t>Hawkins Village Redevelopment Phase II</t>
  </si>
  <si>
    <t>Allegheny County Housing Authority</t>
  </si>
  <si>
    <t>Rankin Borough</t>
  </si>
  <si>
    <t>The project will demolish198 existing units of dilapidated public housing, and replace them with approximately of new construction units. This phase II will construct fifty-one units. Construction will consist of site and infrastructure work as well as vertical construction.</t>
  </si>
  <si>
    <t>Heinz II Development</t>
  </si>
  <si>
    <t>SB Development, LP</t>
  </si>
  <si>
    <r>
      <rPr>
        <sz val="10"/>
        <color rgb="FF000000"/>
        <rFont val="Arial"/>
        <family val="2"/>
      </rPr>
      <t>The RACP scope of the project is limited to the demolition and abatement of hazardous materials within the Heinz Service Building.</t>
    </r>
  </si>
  <si>
    <t>Hill Dance Academy Theatre</t>
  </si>
  <si>
    <t>The project will be the first phase of the Hill Dance Academy Theatre's campus. It will include important improvements to the former St. Benedict the Moor building with the addition of an elevator, accessible bathrooms, and upgrades to the mechanical systems.</t>
  </si>
  <si>
    <t>Hilltop Community Center Phase II</t>
  </si>
  <si>
    <t>Brashear Assocation</t>
  </si>
  <si>
    <r>
      <rPr>
        <sz val="10"/>
        <color rgb="FF000000"/>
        <rFont val="Arial"/>
        <family val="2"/>
      </rPr>
      <t>The project will construct a new, multi-purpose building with parking underneath. It will provide space for a market, classroom and office, wellness and fitness space, bathrooms, and a common area. The two vacant structures currently on the properties will be demolished.</t>
    </r>
  </si>
  <si>
    <t>Hunter Building - Wilkinsburg</t>
  </si>
  <si>
    <t>Civically, Inc</t>
  </si>
  <si>
    <r>
      <rPr>
        <sz val="10"/>
        <color rgb="FF000000"/>
        <rFont val="Arial"/>
        <family val="2"/>
      </rPr>
      <t>The renovation of the historical Hunter Building includes three stories (21,720 SF), demotion, HVAC, Plumbing, Electrical, Sprinklers, and Conveyance/Elevators. A community café and gallery space will occupy the first floor with an outdoor terrace space. The top two floors of the 3-story building would be office space.</t>
    </r>
  </si>
  <si>
    <t>Integrated Dispense Systems Distillery</t>
  </si>
  <si>
    <t>Integrated Dispense Systems, LLC</t>
  </si>
  <si>
    <t>North Fayette Township</t>
  </si>
  <si>
    <t>The project will renovate 11,000 SF of warehouse and office space to house a modern, state of the art distilling and bottling plant.</t>
  </si>
  <si>
    <t>Jasmine Nyree Campus Redevelopment</t>
  </si>
  <si>
    <t>Jasmine Nyree Homes, Inc.</t>
  </si>
  <si>
    <r>
      <rPr>
        <sz val="10"/>
        <color rgb="FF000000"/>
        <rFont val="Arial"/>
        <family val="2"/>
      </rPr>
      <t>The project has three phases: first involves rehabilitating a three-story school containing 18 large rooms measuring on average 34x24 in size. Refurbishing includes all peripherals, walls, floors, plumbing, toilets, sinks, gas lines, electrical installation, and HVAC. The job requires the installation of windows on all sides of the building. The project will refurbish the floors in the hallways, stairwells, and banisters. The installation includes an elevator. The structure will serve as a community center. The second is to refurbish the roof, windows, and HVAC of the 8,000 SF former convent to prepare for affordable housing. The phase includes the refurbishing of all peripherals, walls, floors, plumbing, toilets, sinks, gas lines, and electrical installation. The third phase involves re-pavement of the parking lot for.</t>
    </r>
  </si>
  <si>
    <t>Keystone Commons Redevelopment Phase II</t>
  </si>
  <si>
    <t>Regional Industrial Development Corporation of Southwestern PA</t>
  </si>
  <si>
    <t>East Pittsburgh Borough</t>
  </si>
  <si>
    <r>
      <rPr>
        <sz val="10"/>
        <color rgb="FF000000"/>
        <rFont val="Arial"/>
        <family val="2"/>
      </rPr>
      <t>The project will replace and update the site and building infrastructure of the damaged S building and other spaces throughout Keystone Commons. This work also includes refitting buildings to modern fire code standards and modernizing building systems.</t>
    </r>
  </si>
  <si>
    <t>Lexington Technology Park III</t>
  </si>
  <si>
    <t>ICON Development Pgh, LLC</t>
  </si>
  <si>
    <r>
      <rPr>
        <sz val="10"/>
        <color rgb="FF000000"/>
        <rFont val="Arial"/>
        <family val="2"/>
      </rPr>
      <t>The project will renovate 8 commercial buildings across 24 acres totaling over 800,000 SF of office/retail/flex space: 7514, 7520, and 7526 Thomas Blvd (Buildings A, B, and C);7511 Thomas Blvd (Building D);400 N Lexington St (Buildings 1 and 2); 7501 Penn Ave;201 N Braddock Ave. The project will also construct:an outdoor public plaza along Thomas Blvd; a 280-space surface parking field at 7511 Thomas Blvd; renovate a 358-space surface parking field at 400 N Lexington St; private roadway extension of Thomas Blvd into Lexington Technology Park; 50 townhomes and 100 apartments with structured parking west of N Lexington St;renovate 2existing single-family homes west of N Lexington St.</t>
    </r>
  </si>
  <si>
    <t>LGBTQ Intergenerational Housing Development</t>
  </si>
  <si>
    <t>Presbyterian SeniorCare Network</t>
  </si>
  <si>
    <r>
      <rPr>
        <sz val="10"/>
        <color rgb="FF000000"/>
        <rFont val="Arial"/>
        <family val="2"/>
      </rPr>
      <t>The project will build a 7-story, 68-unit residential tower. Common spaces will be central for programming, concierge services, wellness and meaningful activities. The 106,000 SF building will include 65 parking spots on two levels. The site is steeply graded and tight and the 7-story structure will require steel construction and high-rise codes.</t>
    </r>
  </si>
  <si>
    <t>Light of Life - Ridge Place Renovation II</t>
  </si>
  <si>
    <t>Light of Life Ministries, Inc.</t>
  </si>
  <si>
    <r>
      <rPr>
        <sz val="10"/>
        <color rgb="FF000000"/>
        <rFont val="Arial"/>
        <family val="2"/>
      </rPr>
      <t>This project relocates 40 beds for men's shelter and long-term recovery into new spaces optimized for safety, access and success.It converts the front ofthestructure to a facility providing housing and services for the homeless and recovery clients. The new spaces include bedrooms, bathrooms, storage, multipurpose program room, offices, laundry, and dining and common areas. The scope of construction work includes: rough structure work; finish structure work; mechanical systems; and site work.</t>
    </r>
  </si>
  <si>
    <t>Millbridge Technology Campus</t>
  </si>
  <si>
    <t>Work Hard Pittsburgh LLC</t>
  </si>
  <si>
    <t>The project will renovate a 10,000 SF commercial building in Allentown to house Work Hard Pittsburgh's coworking, media production, and maker spaces. This includes: concrete sidewalk replacement and new concrete parking area; masonry cleaning and pointing of all exterior masonry; repair of 10% of exterior masonry; all carpentry, trim, shelving, and cabinetry; roof replacement, new roofing over building extension, with on-site stormwater retention system; new windows, doors, and façade restoration; drywall, finishing and all painting; plumbing supply and waste to 7 restrooms, 3 kitchenettes, and 3 janitor's sinks; HVAC heating and A/C throughout the building; electrical distribution and fixtures for power, light, and communications throughout the building.</t>
  </si>
  <si>
    <t>Montour Sports &amp; Athletic Complex - Phase 4</t>
  </si>
  <si>
    <t>Friends of Pittsburgh Professional Soccer</t>
  </si>
  <si>
    <t>Coraopolis Borough</t>
  </si>
  <si>
    <t>This project will construct six turf fields. The complex will accomodate thousands of youth/adults with professional quality non-traditional field access.</t>
  </si>
  <si>
    <t>Moon Township VFC and Community Center Improvements</t>
  </si>
  <si>
    <t>Township of Moon</t>
  </si>
  <si>
    <t>Moon Township</t>
  </si>
  <si>
    <r>
      <rPr>
        <sz val="10"/>
        <color rgb="FF000000"/>
        <rFont val="Arial"/>
        <family val="2"/>
      </rPr>
      <t>The project has three sites: 1) Moon Township public safety buliding renovations: both stories of the existing building to accommodate resident quarters; install elevator; include training areas, office spaces, breakrooms, additional restroom/shower facilities, etc; 2) Mooncrest Community Center: replace and extend existing sanitary sewer service to the nearest sanitary sewer main which includes approximately 300 linear feet, crossing under two existing roadways; 3) Boggs Run Fire Station: extension of approximately 2,300 linear feet of 12" water main sewer, and installation of 200 linear feet of 4" water service to the Boggs Run Fire Station.</t>
    </r>
  </si>
  <si>
    <t>National Aviary Construction: Strengthening a Community Asset</t>
  </si>
  <si>
    <t>National Aviary in Pittsburgh Inc.</t>
  </si>
  <si>
    <r>
      <rPr>
        <sz val="10"/>
        <color rgb="FF000000"/>
        <rFont val="Arial"/>
        <family val="2"/>
      </rPr>
      <t>The National Aviary will construct a state-of-the-art veterinary hospital with viewing areas where visitors can watch staff as they work. We will also construct habitat and programming space where visitors can engage with animal ambassadors.</t>
    </r>
  </si>
  <si>
    <t>Nazareth Prep Science and Activities Building</t>
  </si>
  <si>
    <t>Holy Family Institute</t>
  </si>
  <si>
    <t>Emsworth Borough</t>
  </si>
  <si>
    <r>
      <rPr>
        <sz val="10"/>
        <color rgb="FF000000"/>
        <rFont val="Arial"/>
        <family val="2"/>
      </rPr>
      <t>The new building will have three floors and be constructed on the campus of Holy Family Institute. It will includea partial sub-level for locker rooms, storage, and receiving; a main level with a connection to the existing high school, restrooms, and the multi-use performance, meeting, and athletics area; and an upper floor housing dedicated physical science classrooms, teacher prep areas, secure storage, meeting space and restrooms. The multi-use performance space will feature a modular stage, flexible seating, and a regulation-sized gymnasium.</t>
    </r>
  </si>
  <si>
    <t>Neighborhood 91 - 2</t>
  </si>
  <si>
    <t>Allegheny County Airport Authority</t>
  </si>
  <si>
    <t>Neighborhood 91, located near the entrance to Pittsburgh International Airport, will soon become the epicenter of additive manufacturing. The project site is a former coal mine and an area that has been used to dump municipal water in the past. The Master Plan for this site includes over one million square feet of new office space, 90,000 sq ft of research and development space, a 400 room Class A hotel, and 240,000 sq ft of new hangar space. The requested grant funds will be used for site preparation, infrastructure, engineering design and construction associated with Phase 6 of the overall project.</t>
  </si>
  <si>
    <t>New Granada Theater IV</t>
  </si>
  <si>
    <t>Hill Community Development Corporation</t>
  </si>
  <si>
    <t>The project will renovate the New Granada Building and acquire the two adjacent parcels. It will cover the proposed water and sewer tap-in fees for the historic building and the new office building. The project includes a new stair tower and buildout of the historic building and Black Box Theater on the first floor. The project also includes site work on the adjacent parcels for the new office building, and a parking garage. Finally, it includes façade restoration, roof patching, new windows, new elevators and elevator shafts, furniture and fixtures, demolition clean up, a new storefront, theater marquee, rooftop bar, site lighting, and landscaping.</t>
  </si>
  <si>
    <t>New Outlook Academy Expansion and Revitalization 2020 - 2</t>
  </si>
  <si>
    <t>Community Specialists Corporation</t>
  </si>
  <si>
    <t>The project will improve and expand the existing buildings on the property. It will remodel an existing area on the campus to create a new residential space for students, a new career and technical training academy, and a recreational facility. It will also replace windows throughout the school.</t>
  </si>
  <si>
    <t>North Fayette Township Police Station</t>
  </si>
  <si>
    <t>Township of North Fayette</t>
  </si>
  <si>
    <r>
      <rPr>
        <sz val="10"/>
        <color rgb="FF000000"/>
        <rFont val="Arial"/>
        <family val="2"/>
      </rPr>
      <t>The project will construct a new facility comprised of a multi-story building housing police department staff, vehicles and other resources, a dedicated, on-site communications center, and temporary detention and processing areas. Adequate parking for personnel and the public will be provided.</t>
    </r>
  </si>
  <si>
    <t xml:space="preserve">PCHS Homewood Medical Complex </t>
  </si>
  <si>
    <t xml:space="preserve">Primary Care Health Services Inc. </t>
  </si>
  <si>
    <r>
      <rPr>
        <sz val="10"/>
        <color rgb="FF000000"/>
        <rFont val="Arial"/>
        <family val="2"/>
      </rPr>
      <t>The project will construct a new medical center and office building on a surface parking lot adjacent to the current facility. Site utilities &amp; storm water management; site improvements; and building core/shell will be specifically addressed. The new center will house: physician offices, treatment rooms, administrative offices, and a pharmacy. Outdoor spaces and landscaping will honor the residential neighborhood and encourage visitors.</t>
    </r>
  </si>
  <si>
    <t>People's Building-McKeesport</t>
  </si>
  <si>
    <t>People's Building, LP</t>
  </si>
  <si>
    <r>
      <rPr>
        <sz val="10"/>
        <color rgb="FF000000"/>
        <rFont val="Arial"/>
        <family val="2"/>
      </rPr>
      <t>In order to ensure long term stability and viability, we've identified major mechanical items in the building that have either passed their useful life or have many years of deferred maintenance.The project willupdate these items for long term and reliable operation. The largest expense of the project is the boiler &amp; HVAC Improvements. We will install a modern 2-pipe water-sourced heat pump system to provide more even heating and also cooling.</t>
    </r>
  </si>
  <si>
    <t>Phase I Counselor Dormitory/Program Space</t>
  </si>
  <si>
    <t>The Woodlands Foundation</t>
  </si>
  <si>
    <t>Marshall Township</t>
  </si>
  <si>
    <r>
      <rPr>
        <sz val="10"/>
        <color rgb="FF000000"/>
        <rFont val="Arial"/>
        <family val="2"/>
      </rPr>
      <t>The Woodlands project will construct a multi-purpose program/administrative building. It will also act as the counselor dormitory. The project will include site preparation, foundation work, HVAC, and general construction. Utimately, it will centralize operations and house program and administrative staff under one roof.</t>
    </r>
  </si>
  <si>
    <t xml:space="preserve">Pittsburgh Ballet Theatre Campus Improvements </t>
  </si>
  <si>
    <t>Pittsburgh Ballet Theatre</t>
  </si>
  <si>
    <t>This project continues campus improvements to the Pittsburgh Ballet Theatreby creating two crossing squares on Liberty Ave., avoiding major intersections. This will create a pedestrian-friendly gateway to the riverfront. Other improvements to the campus will include a 30% increase in office spaceand hardscape and landscape redesign of the campus.</t>
  </si>
  <si>
    <t xml:space="preserve">Pittsburgh Glass Center Facility Expansion at 5472 Penn Ave </t>
  </si>
  <si>
    <t>Pittsburgh Glass Center</t>
  </si>
  <si>
    <t>The project will renovate the current facility to improve functionality and capacity, and expanded it. The additions and renovations include adding square footage to all studio spaces as well as adding a fabrication lab; expanding and redesigning the retail space; and adding flexible classroom space</t>
  </si>
  <si>
    <t>Pittsburgh Innovation District Labs</t>
  </si>
  <si>
    <t>InnovatePGH Partnership</t>
  </si>
  <si>
    <t>This project will build and operate flexible, turn-key lab facilities at “PGH.ID Labs” to accelerate development of high-potential biotech startups in Pittsburgh. The project will deliver fully functional lab facilities and access to equipment for life science development. PGH.ID Labs also includes conventional office space, conference rooms, and kitchens.</t>
  </si>
  <si>
    <t>Pittsburgh Musical Theater Renovation II</t>
  </si>
  <si>
    <t>Pittsburgh Musical Theater</t>
  </si>
  <si>
    <r>
      <rPr>
        <sz val="10"/>
        <color rgb="FF000000"/>
        <rFont val="Arial"/>
        <family val="2"/>
      </rPr>
      <t>The project includes the construction ofa new, main street entryway, theater lobby, accessible restrooms, and a 6-floor elevator and shaft to make the building fully accessible. It also includes critical code improvements and a sprinkler system. Also included is renovation to the theater &amp; training center, new construction of the backstage area, shop space, flexible studio, and event space; interior renovation of existing 10 classroom and student lounge, construction of nutrition kitchen; landscaping, and safety improvements to the parking lot and outdoor space.</t>
    </r>
  </si>
  <si>
    <t xml:space="preserve">Pittsburgh Press Building Redevelopment </t>
  </si>
  <si>
    <t>Pittsburgh Press Building Associates LP</t>
  </si>
  <si>
    <t>The project will renovate the interior and exterior of the Pittsburgh Press Building to transform it into a Class A office building. Additionally, it will have an exhibition area to celebrate the history of the building and the preservation of journalist free speech. This area will include art installation and exhibits that include former press equipment and other artifacts from the press industry.</t>
  </si>
  <si>
    <t>Pittsburgh Technical College Student Center</t>
  </si>
  <si>
    <t>Pittsburgh Technical College</t>
  </si>
  <si>
    <r>
      <rPr>
        <sz val="10"/>
        <color rgb="FF000000"/>
        <rFont val="Arial"/>
        <family val="2"/>
      </rPr>
      <t>The project will construct a Student Center within a 30,000 sq/ft building with an open floorplan.The space isdesigned to cultivate student interaction, and will consist of eating venues, entertainment spaces, lounge spaces, and gaming areas. The facility will include a fitness complex, E-Sports room, rentable spaces for community interaction, and flexible spaces for large and small group congregation. The open floorplan design will allow the Center to host diverse student groups and clubs at a safe distance and promote healthy and safe assembly.</t>
    </r>
  </si>
  <si>
    <t>Pittsburgh: First Division Street Maintenance Facility Relocation</t>
  </si>
  <si>
    <t>City of Pittsburgh</t>
  </si>
  <si>
    <t>The project will relocate the First Division Street Maintenance Facility from Riverview Park to a more industrialized and centralized location along the Allegheny River. The project includes the deconstruction of the existing facility, purchase of the new property, design, and a geotechnical survey. Upon completion of the design process,the building will be deconstructed on the newly acquired property, and will construct a new facility along with site work surrounding the new building to house the necessary vehicles and equipment.</t>
  </si>
  <si>
    <t>Pittsburgh: Jefferson Recreation Center</t>
  </si>
  <si>
    <t>The project will demolish the existing building and construct a new building, playground, basketball court, green space and possibly an off-street parking lot. Improvements would include new HVAC, plumbing, electric, fire safety and data/security systems. New fixtures, finishes and equipment (FFE) would also be required to create a better building. Site work for the project would involve grading, new pathways, surfaces, landscaping and possibly new utility lines.</t>
  </si>
  <si>
    <t>Pittsburgh: Sheraden Park Rehabilitation</t>
  </si>
  <si>
    <r>
      <rPr>
        <sz val="10"/>
        <color rgb="FF000000"/>
        <rFont val="Arial"/>
        <family val="2"/>
      </rPr>
      <t>The project includes improvements to the Rest Area/Park Building, Grill Area, Hiking Trail Additions, Children's Discovery Garden, Hillside Dog Park, Wilderness Education Area, ADA-Accessible Community Garden and Apiary. The funding will also include site preparation, grading, landscaping, signage, stair repair, pedestrian lighting, and safety improvements. Renovation and improvements to the rest area building, include electronic locks and restrooms. Also included is the addition of roughly 6,800 linear feet of cleared, graded trail additions and water control elements within Sheraden Park.</t>
    </r>
  </si>
  <si>
    <t>Pittsburgh: Warrington Recreation Center</t>
  </si>
  <si>
    <t>The project will completely renovate the current 3-story building and site to update the existing structure to meet contemporary building codes, including greatly increasing ADA accessibility, and properly protect the health, safety and welfare of the public. Improvements needed include new HVAC, plumbing, electric, fire safety and data/security systems. New fixtures, finishes and equipment (FFE) are also included.</t>
  </si>
  <si>
    <t xml:space="preserve">Pleasant Bell Building </t>
  </si>
  <si>
    <t>New Frontier Influence, LLC</t>
  </si>
  <si>
    <t>The project will construct a mid-rise, mixed use structure on a quarter-acre lot.This mixed-use development includes retail, office, and residential. The building will replace a vancant lot with: four storefronts for retail/services; Class A space suitable for tech space; housing units targeted to workforce housing market (studio units to 2 bed/2 bathroom units).</t>
  </si>
  <si>
    <t>PROGRAM for Offenders Community Corrections Alternative for Women</t>
  </si>
  <si>
    <t>The Program for Offenders, Inc.</t>
  </si>
  <si>
    <t>West Homestead Borough</t>
  </si>
  <si>
    <t>The project is phase II,and will renovate the adjacent three-story warehouse. Construction includes: demolition of existing interior spaces and windows; abatement of all hazardous materials per environmental regulations;new doors, floors, ceilings, windows, walls; and associated MEP and fire protection systems throughout. This construction will create sleeping units, restrooms, conference rooms, reception areas, kitchen and laundry facilities, offices, and other features required by licenses and programs.</t>
  </si>
  <si>
    <t>Rankin Community Development Project - Film Furnace</t>
  </si>
  <si>
    <t>Pittsburgh Film Office</t>
  </si>
  <si>
    <t>The project will acquire the brownfield designated site, upgrade the infrastructure at the site, including access roads, and construct 6 sound stages, 3 production support buildings, a mill building (for set construction), and 2 commissary buildings. This is Phase I of a project that will create a strategic position to support the growth of the entertainment industry.</t>
  </si>
  <si>
    <t xml:space="preserve">Renovating Historic Carnegie Free Library of Swissvale </t>
  </si>
  <si>
    <t>Woodland Hills School District</t>
  </si>
  <si>
    <r>
      <rPr>
        <sz val="10"/>
        <color rgb="FF000000"/>
        <rFont val="Arial"/>
        <family val="2"/>
      </rPr>
      <t>The decision to rehabilitate the Carnegie Free Library of Swissvale was based on community input. The project includes both rehabilitation of the existing building and new construction of the 2-story addition (832 sf) to house an elevator and stairway, along with an entrance plaza; replacement of HVAC, electrical, and plumbing systems; exterior brickwork repairs and window and roof replacements; interior space reconfiguration and upgrades; construction of ADA-compliant restrooms on both levels.</t>
    </r>
  </si>
  <si>
    <t>Renovations to the Carnegie Music Hall - Pittsburgh, PA</t>
  </si>
  <si>
    <t>Carnegie Institute</t>
  </si>
  <si>
    <t>The project will upgrade the current HVAC system; remove the existing fixed seating and install new seating and pathway lighting; enhance accessible seating spaces; adjust floor sloping to comply with current accessibility standards; re-carpet the aisles; and apply non-slip epoxy floor coating.</t>
  </si>
  <si>
    <t>RIDC Mill 19 and K2 Development</t>
  </si>
  <si>
    <r>
      <rPr>
        <sz val="10"/>
        <color rgb="FF000000"/>
        <rFont val="Arial"/>
        <family val="2"/>
      </rPr>
      <t>The project entails foundation work and site prep workat the Mill 19 and K2 complex site which includes: excavation/fill, shoring systems for retaining walls, grade beams, caps, soil improvements, water draining systems, and concrete slabs.</t>
    </r>
  </si>
  <si>
    <t>Riverfront 47 Site Preparation</t>
  </si>
  <si>
    <t>Riverfront 47, LP</t>
  </si>
  <si>
    <t>Sharpsburg Borough</t>
  </si>
  <si>
    <t>The project is part of a larger effort to rehabilitate and develop the brownfield site along the Allegheny River. It will entail site preparation activities,including: environmental remediation, earthwork, utility infrastructure/relocation, and pad preparation. The site preparation activities will support future mixed-use development at Riverfront 47.</t>
  </si>
  <si>
    <t>Riviera Wet Lab Conversion - Pittsburgh</t>
  </si>
  <si>
    <t>350 Technology Drive Partners, LLC</t>
  </si>
  <si>
    <r>
      <rPr>
        <sz val="10"/>
        <color rgb="FF000000"/>
        <rFont val="Arial"/>
        <family val="2"/>
      </rPr>
      <t>The project intends to convert The Riviera building from office use to wet lab use. This entails intensive mechanical upgrades to the existing infrastructure, including HVAC and plumbing.</t>
    </r>
  </si>
  <si>
    <t xml:space="preserve">RMU - School of Engineering, Mathematics and Science (SEMS) Phase II </t>
  </si>
  <si>
    <t>Robert Morris University</t>
  </si>
  <si>
    <r>
      <rPr>
        <sz val="10"/>
        <color rgb="FF000000"/>
        <rFont val="Arial"/>
        <family val="2"/>
      </rPr>
      <t>The project will complete the expansion of the John Jay Center by adding new labs and learning environments. The project will enhance existing facilities, equipment, and educational support to meet the growth of the school and the region. The renovation will provide more space for teaching laboratories, student-faculty research labs, classrooms, computer labs and collaborative spaces. 11,450 SF of renovated space will be available to the science program; 5,200 SF to the engineering program; and 3,600 SF to the mathematics program.</t>
    </r>
  </si>
  <si>
    <t>Rosedale Technical College Expansion 2021</t>
  </si>
  <si>
    <t>Rosedale Technical College</t>
  </si>
  <si>
    <t>Kennedy Township</t>
  </si>
  <si>
    <t>The Rosedale Technical College Expansion 2021 Project will include a buildout of acquired 30,000 square-foot space at the Beecham Drive building which will require architectural and constructional designs. This expanded site will be utilized to provide our students with a well-equipped, state of the art educational environment.</t>
  </si>
  <si>
    <t>Sly Fox at the Highline Building</t>
  </si>
  <si>
    <t xml:space="preserve">Sly Fox Hospitality Group </t>
  </si>
  <si>
    <r>
      <rPr>
        <sz val="10"/>
        <color rgb="FF000000"/>
        <rFont val="Arial"/>
        <family val="2"/>
      </rPr>
      <t>The project is construction, renovation, upgrades, and expansion of the existing Historical Highline Building. Demolition of existing outside walls to create two doorways in a triple brick wall, as well as demolition of cinderblock currently separating the Bier Garden from the Main Bar/Restaurant area. Interior renovations include flooring, door framing, framing, plumbing, interior walls, additional bathrooms, painting of the historical garage doors, and furnishings. Structure enhancements include a new entrance, 2 garage doors, metal stairs, and new acoustical ceilings. System improvements will include fire and safety system, HVAC upgrades, and electrical upgrades.</t>
    </r>
  </si>
  <si>
    <t>South Fayette Township Municipal Complex on Hickory Grade Road</t>
  </si>
  <si>
    <r>
      <rPr>
        <sz val="10"/>
        <color rgb="FF000000"/>
        <rFont val="Arial"/>
        <family val="2"/>
      </rPr>
      <t>Two lots on Hickory Grade Road will be purchased and cleared for site development. The project will construct a new municipal complex which includes: municipal building, library, senior citizens center, and community center. The municipal building component has been separated into administration and police.</t>
    </r>
  </si>
  <si>
    <t>Stanton Highland Apartments</t>
  </si>
  <si>
    <t>The project will renovate an existing multi-family, market-rate residential building and convert it to long-term affordable housing. Renovations will include: complete upgrade of common areas and unit interiors including updated electrical systems, new appliances, flooring, lighting fixtures, painting, plumbing fixtures, kitchen cabinets and counters, and bathroom cabinets and sinks. Other building improvements will include masonry repair and restoration, new mechanical systems, replacement entry and security systems, and new signage and exterior lighting. In addition, the construction of a new elevator tower will provide ADA access. A new construction community room facility will also be constructed.</t>
  </si>
  <si>
    <t>Steel City Squash - Academic &amp; Fitness Complex Phase II</t>
  </si>
  <si>
    <t>Steel City Squash</t>
  </si>
  <si>
    <r>
      <rPr>
        <sz val="10"/>
        <color rgb="FF000000"/>
        <rFont val="Arial"/>
        <family val="2"/>
      </rPr>
      <t>This project will expand Steel City Squash with the construction of a new facilty. The entails acquisition of the land parcels and construction of the new 18,000 SF facility, includingtwo dedicated academic classrooms, squash courts w/spectator viewing area, a community room, and offices which will accommodate administrative and instructional staff.</t>
    </r>
  </si>
  <si>
    <t>Swagger Sports Complex</t>
  </si>
  <si>
    <t>Swagger Sports Enterprises, Inc.</t>
  </si>
  <si>
    <t>The project will construct a state-of-the-art sports complex consisting of outdoor sports fields, and an indoor facility which will house multiple basketball courts, tennis courts, training centers, family entertainment venues and food options. Work to be completed under site work &amp; utilities includes mass excavation &amp; land fill, rock excavation, storm drainage, site utilities (water, gas, electric, etc.), site electric &amp; water. In addition, hardscapes including all asphalt and concrete paving for sidewalks and parking lots. Landscaping to include grass, shrubbery, trees, fencing, site signage, etc.</t>
  </si>
  <si>
    <t>Swissvale Borough Municipal Building Replacement</t>
  </si>
  <si>
    <t>Borough of Swissvale</t>
  </si>
  <si>
    <t>The project will construct a new municipal building to house the police department, borough administration, council chambers and a community gathering area . This includes 1. Demolition of existing Municipal Building; 2. Site grading and required utility installations; 3. Construction of the 2-story municipal building 4. Installation of required parking for Borough owned vehicles, employees and visitors; 5. Storm Water Management controls that comply with Best Management Practices; 6; Finished grading, lighting and landscaping.</t>
  </si>
  <si>
    <t>The Friendship Circle of Pittsburgh 1926 Murray Avenue</t>
  </si>
  <si>
    <t>The Friendship Circle of Pittsburgh, Inc.</t>
  </si>
  <si>
    <r>
      <rPr>
        <sz val="10"/>
        <color rgb="FF000000"/>
        <rFont val="Arial"/>
        <family val="2"/>
      </rPr>
      <t>The project will renovate the 3-floor 1926 Murray Avenue building. The first will be renovated into an ADA-compliant warming kitchen and community bakery space, and the second and third floors will be renovated to house a teen wellness space which will contain a communal seating area, offices and meeting rooms, and a kitchenette. Construction includes demolition, structural steel, drywall installation, plumbing, HVAC, electrical work, and other services.</t>
    </r>
  </si>
  <si>
    <t>Thomas and McPherson Stormwater Infrastructure Improvements - City of Pittsburgh</t>
  </si>
  <si>
    <r>
      <rPr>
        <sz val="10"/>
        <color rgb="FF000000"/>
        <rFont val="Arial"/>
        <family val="2"/>
      </rPr>
      <t>This project will entail the installation of green infrastructure features as well as waterline and water service line replacement. Green infrastructure features to be installed include, median underground storage, roadway underground storage, parking lane permeable pavers, and green alleyway permeable pavers. Work includes installation of new catch basins and sewer manholes. This project will also include resetting of fire hydrants and connection of new service connections to the new waterline. Work also includes full restoration of construction areas, including restoration of roadways and curbs where saw cutting and/or pavement removal is required for construction.</t>
    </r>
  </si>
  <si>
    <t>Tomanetti Expansion</t>
  </si>
  <si>
    <t>Tomanetti Food Products, LLC</t>
  </si>
  <si>
    <r>
      <rPr>
        <sz val="10"/>
        <color rgb="FF000000"/>
        <rFont val="Arial"/>
        <family val="2"/>
      </rPr>
      <t>The project involves renovations to the current building and new consturction of an additional facility associated with the expansion of Tomanetti Food Products,as well as the purchase of long-term equipment that is needed for this growth such as food service equipment that is a fixed asset with over 20-year life expectancy.</t>
    </r>
  </si>
  <si>
    <t xml:space="preserve">Tree of Life - REMEMBER. REBUILD. RENEW. </t>
  </si>
  <si>
    <t xml:space="preserve">Tree of Life*Or L’Simcha Congregation </t>
  </si>
  <si>
    <r>
      <rPr>
        <sz val="10"/>
        <color rgb="FF000000"/>
        <rFont val="Arial"/>
        <family val="2"/>
      </rPr>
      <t>The Tree of Life project includes: preserving the historic spaces, including the stained-glass windows and iconic structure at the corner of Shady and Wilkins; modernizing and right-sizing the main sanctuary to serve as a flexible space for worship, celebrations, educational programming and communal space; creating a welcoming and commemorative space to reflect and remember events and lives lost on Oct 27, 2018; designing an innovative and interactive Holocaust and modern anti-Semitism exhibit; adding flexible and modular classrooms, state-of-the-art collaborative and communal space for symposia and conferences.</t>
    </r>
  </si>
  <si>
    <t>Triangle Building Redevelopment</t>
  </si>
  <si>
    <t>Hullett Development Triangle LP</t>
  </si>
  <si>
    <t>The project rehabilitates Triangle Building, conserving its historic significance while completely redeveloping the interior. Major replacement of building systems including under slab sewer and water lines that have completely decayed must be replaced. The first floor will house retail space, while the upper floorswill be converted to 23 extended stay suites.</t>
  </si>
  <si>
    <t>Veterans Place Housing Upgrade and Expansion</t>
  </si>
  <si>
    <t>Veterans Place of Washington Boulevard</t>
  </si>
  <si>
    <r>
      <rPr>
        <sz val="10"/>
        <color rgb="FF000000"/>
        <rFont val="Arial"/>
        <family val="2"/>
      </rPr>
      <t>The project will upgrade current infrastructure and townhomes, and construct a stand-alone, multi-purpose building that will include vital behavioral health services, recreational and activity spaces, and eight new townhomes. As Veterans Place has the only transitional housing program for homeless vets in the region, the additional townhomes are a vital component to serving more veterans as they complete their journey from homeless to home.</t>
    </r>
  </si>
  <si>
    <t>West Deer Township Municipal Complex Construction Program</t>
  </si>
  <si>
    <t>West Deer Township</t>
  </si>
  <si>
    <r>
      <rPr>
        <sz val="10"/>
        <color rgb="FF000000"/>
        <rFont val="Arial"/>
        <family val="2"/>
      </rPr>
      <t>West Deer Township is a community that is growing -- in a region that is not -- and has outgrown its current municipal building. The current building was built in 1952 as a public works garage, and the Township has gotten its money worth.The project will entail the engineering/architectural design, land preparation, and the construction of a new municipal complex. This includes the sitework, substructure, shell construction, interior construction, and interior finishing, furnishing, and procurement.</t>
    </r>
  </si>
  <si>
    <t>West End Commercial Corridor and Affordable Housing, Pittsburgh</t>
  </si>
  <si>
    <t>RRG West End LLC</t>
  </si>
  <si>
    <r>
      <rPr>
        <sz val="10"/>
        <color rgb="FF000000"/>
        <rFont val="Arial"/>
        <family val="2"/>
      </rPr>
      <t>This project will renovate 8,000 SF of ground floor retail space. The construction of this space includes site prep, mechanical systems, electrical, plumbing, carpentry and related materials. Flooding/stormwater mitigation challenges will also be addressed.</t>
    </r>
  </si>
  <si>
    <t>West Penn Hospital - Comprehensive Women's Health Facility</t>
  </si>
  <si>
    <t>Allegheny Health Network</t>
  </si>
  <si>
    <t>The project is a two-phase construction project, with the initial phase resulting in complete renovation of distressed, vacant space, creating a home for bone marrow transplant, women's oncology, breast health services, and adding expanded capacity for cancer infusion services. Phase two general construction will again renovate an unused area of the Mellon Pavilion, allowing the following services to open: maternal fetal medicine, obstetric residency clinic to support academic partnerships and obstetrics and gynecology services.</t>
  </si>
  <si>
    <t>Westinghouse Atom Smasher Houses</t>
  </si>
  <si>
    <t>Chalfant Borough</t>
  </si>
  <si>
    <t>This project involves the reuse of the site of the first-ever atomic fission reaction. It will addresssite acquisition, site work, infrastructure connections; and contruct ten single-family houses. The original atom smasher vessel will be restored and dedicated with an historical marker.</t>
  </si>
  <si>
    <t>Wilkinsburg Townhome Development</t>
  </si>
  <si>
    <t>The project will construct 14 townhomes across 2 large parcels with complete site control.One site will construct six 2 &amp; 3 bedroom units, with tap-in to street for MEP, new basement, &amp; internal garage &amp; basement. The second will add eight newly built townhomes of 2 &amp; 3 bedroom units, at least one accessible unit, &amp; off-site parking &amp; basements.</t>
  </si>
  <si>
    <t>Wilkinsburg Train Station Restoration II</t>
  </si>
  <si>
    <t>Wilkinsburg Community Development Corporation</t>
  </si>
  <si>
    <r>
      <rPr>
        <sz val="10"/>
        <color rgb="FF000000"/>
        <rFont val="Arial"/>
        <family val="2"/>
      </rPr>
      <t>The project will renovate the existing Wilkinsburg Train Station building, including: renovation of the site amenities and landscape; comprehensive restoration of the exterior building envelope; repair of the existing deteriorated steel and load-bearing-masonry structure; restoration of significant historic spaces on the main floor of the building; new restrooms; new site utilities connecting the building to existing infrastructure, including water, sewer, gas, and electrical service.</t>
    </r>
  </si>
  <si>
    <t>Wilmerding Facility Expansion</t>
  </si>
  <si>
    <t>999 Airbrake Ave LLC</t>
  </si>
  <si>
    <t>Wilmerding Borough</t>
  </si>
  <si>
    <t>The redevelopment of the world headquarters of Allegheny Petroleum will help improve the core area of Monroeville. The proposed RACP scope includes site acquisition and the interior and exterior renovation for the expansion of a 109,000 square foot building.</t>
  </si>
  <si>
    <t>Yeshiva Schools - Greenfield Campus Rehabilitation</t>
  </si>
  <si>
    <t>Yeshivath Achei Tmimim of Pittsburgh</t>
  </si>
  <si>
    <r>
      <rPr>
        <sz val="10"/>
        <color rgb="FF000000"/>
        <rFont val="Arial"/>
        <family val="2"/>
      </rPr>
      <t>The project will include the renovation and selective demolition related to the rehabilitation of an aging former Catholic elementary school at 411 Greenfield Avenue into a modern, state-of-the-art Jewish elementary-high school for local and boarding students. Included are purchasing property; remediating environmental hazards including asbestos and lead paint; achieving ADA compliance including remodeling bathrooms and installing a kitchen and an elevator; optimizing energy efficiency by replacing windows and installing high-efficient lighting and a new HVAC system with purification capabilities; and creating green areas and a playground.</t>
    </r>
  </si>
  <si>
    <t>Yeshiva Schools - Greenfield Campus Rehabilitation 2</t>
  </si>
  <si>
    <r>
      <rPr>
        <sz val="10"/>
        <color rgb="FF000000"/>
        <rFont val="Arial"/>
        <family val="2"/>
      </rPr>
      <t>Our full project includes the renovation and rehabilitation of an aging school. Included is the expansion of the footprint and height of the gym. We are building a dedicated high school educational wing above the gym. Constructing this new wing frees up usable space where we will build an expansive library and dedicated enrichment learning areas. Also, fully address, rather than possibly defer, fire safety in the building.</t>
    </r>
  </si>
  <si>
    <t>ACMH Cancer Center Expansion II</t>
  </si>
  <si>
    <t>Armstrong County Memorial Hospital (ACMH)</t>
  </si>
  <si>
    <t>Armstrong</t>
  </si>
  <si>
    <t>East Franklin Township</t>
  </si>
  <si>
    <r>
      <rPr>
        <sz val="10"/>
        <color rgb="FF000000"/>
        <rFont val="Arial"/>
        <family val="2"/>
      </rPr>
      <t>The project will modernize the existing oncology wing of the hospital through renovation and new construction. 1,500 SF of new constructionwill accommodate additional infusion bays, of larger size, within a semi-private setting. The facility will almost double its infusion capabilities with 18 semi-private treatment bays, plus 2 private rooms. The lower level of the facility is currently a 6,000 SF shelled space that ACMH will build out to include 10 exam rooms, medical and support offices, clinical support areas and a spacious waiting room. Site revisions will include a new drop-off lane with a canopy entry and immediate access to the elevator for lower level access.</t>
    </r>
  </si>
  <si>
    <t>Armsdale Agricultural and Conservation Service Center</t>
  </si>
  <si>
    <t>Armstrong CD</t>
  </si>
  <si>
    <t>Rayburn Township</t>
  </si>
  <si>
    <r>
      <rPr>
        <sz val="10"/>
        <color rgb="FF000000"/>
        <rFont val="Arial"/>
        <family val="2"/>
      </rPr>
      <t>The project will construct a 9,300 SF building to be used as the Agricultural and Conservation Service Center along with the supporting infrastructure activities.</t>
    </r>
  </si>
  <si>
    <t>Armsdale Agricultural and Conservation Service Center II</t>
  </si>
  <si>
    <t>Armstrong Conservation Dist</t>
  </si>
  <si>
    <t>This project includes two construction sites. ACD will construct a new building to consolidate agricultural and conservation organizations. Orphans of the Storm (OOTS) will construct an animal shelter behind the ACD property on a lot donated by the County.Construction activities include: 1) site development and construction of the Armsdale Agricultural and Conservation Service Center building and supporting infrastructure activities; 2) site development and construction of the OOTS Animal Rescue facility; 3) Construction of roadways and parking lots for both facilities; 4) sewer lines; 5) Utilities.</t>
  </si>
  <si>
    <t>RIDC Northpoint Spec Building</t>
  </si>
  <si>
    <t>South Buffalo Township</t>
  </si>
  <si>
    <t>The project includes the site preparation, infrastructure development and construction of a speculative multi-tenant flex building. This will include acquisition, grading, utilities, paving and building construction/tenant improvements.</t>
  </si>
  <si>
    <t>Aliquippa Union Hall</t>
  </si>
  <si>
    <t>Redevelopment Authority of Beaver County</t>
  </si>
  <si>
    <t>Beaver</t>
  </si>
  <si>
    <t>Aliquippa City</t>
  </si>
  <si>
    <r>
      <rPr>
        <sz val="10"/>
        <color rgb="FF000000"/>
        <rFont val="Arial"/>
        <family val="2"/>
      </rPr>
      <t>The project's vision and plan for the use of the building continues to be developed. The building interior has been cleaned out and gutted, and is ready for interior construction. The intent is to find uses for the building that meets the needs of the Aliquippa Community.</t>
    </r>
  </si>
  <si>
    <t>Beaver Valley Hub for Innovation, Venture, and Entrepreneurship (B-HIVE)</t>
  </si>
  <si>
    <t>Beaver County Industrial Development Authority</t>
  </si>
  <si>
    <t>Beaver Falls City</t>
  </si>
  <si>
    <r>
      <rPr>
        <sz val="10"/>
        <color rgb="FF000000"/>
        <rFont val="Arial"/>
        <family val="2"/>
      </rPr>
      <t>The two floors of the building, totaling approximately 17,350 square feet, are proposed to contain offices, co-working and meeting spaces, as well as a proposed yoga studio. Project involves Construction Costs, Construction Contingency, Architectural and Building Engineering Fees, Variable Costs including hazardous material removal design and special inspections, project printing, permitting, and legal fees.</t>
    </r>
  </si>
  <si>
    <t>Beaver Valley Mall Multi Purpose</t>
  </si>
  <si>
    <t>Castle Brook Development Group</t>
  </si>
  <si>
    <t>Center Township</t>
  </si>
  <si>
    <t>The project will construct approximately 20,000 SF of a retail strip center and on a second parcel,constructa climate controlled storage facility that would be either three or four stories high and be air-conditioned.</t>
  </si>
  <si>
    <t>Hopewell Business Park - Parcel A</t>
  </si>
  <si>
    <t>G &amp; B Development Hopewell LLC</t>
  </si>
  <si>
    <t>Hopewell Township</t>
  </si>
  <si>
    <r>
      <rPr>
        <sz val="10"/>
        <color rgb="FF000000"/>
        <rFont val="Arial"/>
        <family val="2"/>
      </rPr>
      <t>The project involves mass site grading (480,000 yards), construction of pad ready sites for development of warehousing and flex space, the extension of Commerce Way, and the construction of access roads to the building pad areas. This project will create three buildable lots having a total area of 24.4 acres which could support over 500,000 square foot of warehouse/manufacturing. The roadway will have storm sewers installed. The project also includes the extension potable water and sanitary sewer force main, and two sewage pump stations. Additional utilities necessary to serve the future development (electric, telecommunications and gas) will also be installed.</t>
    </r>
  </si>
  <si>
    <t>Midland LP Redevelopment - Phase III</t>
  </si>
  <si>
    <t>Midland LP</t>
  </si>
  <si>
    <t>Midland Borough</t>
  </si>
  <si>
    <r>
      <rPr>
        <sz val="10"/>
        <color rgb="FF000000"/>
        <rFont val="Arial"/>
        <family val="2"/>
      </rPr>
      <t>The project involves the extension of 12th Street from the existing cul-de- sac to the Applicant's 70-acre parcel. The roadway will have a storm collection and management systems installed. The project also includes the extension of potable water and sanitary sewer systems to serve Applicant's 70-acre parcel. The potable water will supply increased pressure and volume necessary for domestic, fire protection and light industrial needs. The sewer extension will require a sanitary lift station.</t>
    </r>
  </si>
  <si>
    <t>Monaca New Civic Center - Phase II</t>
  </si>
  <si>
    <t>Borough of Monaca</t>
  </si>
  <si>
    <t>Monaca Borough</t>
  </si>
  <si>
    <r>
      <rPr>
        <sz val="10"/>
        <color rgb="FF000000"/>
        <rFont val="Arial"/>
        <family val="2"/>
      </rPr>
      <t>The Borough intends to build a new Monaca Civic Center. The building will house all three borough functions – administrative, police, and the consolidated volunteer fire department. The project will involve site preparation, required infrastructure, including a parking area, and construction of a two story 27,000 SF building for administrative, police and fire space needs, plus housing of police and fire vehicles.</t>
    </r>
  </si>
  <si>
    <t>Mycelia Development II (Beaver Falls)</t>
  </si>
  <si>
    <t>Beaver County Redevelopment Authority</t>
  </si>
  <si>
    <t>The project willl construct the new arts center. The construction will allow for immersive integration of arts and cultural spaces within the three-story building. The renovation includes concrete, masonry, metals, wood, plastic and composites, thermal &amp; moisture protection, openings, finishes and specialties. The building will house civic and cultural spaces including: black box theater, community event space, art gallery, pottery studio, fresh food café, handmade goods shop, meeting rooms and offices.</t>
  </si>
  <si>
    <t>Ohio Riverfront Industrial Development - Phase II</t>
  </si>
  <si>
    <t>Seserys APPC River Terminal LLC</t>
  </si>
  <si>
    <r>
      <rPr>
        <sz val="10"/>
        <color rgb="FF000000"/>
        <rFont val="Arial"/>
        <family val="2"/>
      </rPr>
      <t>The project will redevelopment and remediate a 40-acre industrial site, and construct a 250,000 square foot high-tech manufacturing building to be used as the primary manufacturing and global distribution location for petroleum lubricants, additives, and coolants of one of the largest fuel additive manufacturers in the country. Transportation infrastructure such as the relocation and improvements to the rail line are also take place.</t>
    </r>
  </si>
  <si>
    <t>Stefanik Phase II</t>
  </si>
  <si>
    <t>Stefanik Properties, LLC</t>
  </si>
  <si>
    <r>
      <rPr>
        <sz val="10"/>
        <color rgb="FF000000"/>
        <rFont val="Arial"/>
        <family val="2"/>
      </rPr>
      <t>This project is Phase II and will construct Building #2, creating 85,000 SF of warehouse space in addition to 15,000 SF of office space. The building will receive a glazed finish and will be equipped with elevators, secure-access control, a wash bay, interior and exterior signage, restrooms, plumbing, and HVAC. Tempered and heat resistant glass windows will be installed. This sleek steel building will be visible from I-376 in Center Township.</t>
    </r>
  </si>
  <si>
    <t>Turnpike Distribution Center II</t>
  </si>
  <si>
    <t>BiKop LP</t>
  </si>
  <si>
    <t>Big Beaver Borough</t>
  </si>
  <si>
    <r>
      <rPr>
        <sz val="10"/>
        <color rgb="FF000000"/>
        <rFont val="Arial"/>
        <family val="2"/>
      </rPr>
      <t>The project will construct an 856,000 SFwarehouse distribution park containing three buildings over 95 acres. Additional site work, such as running utility lines to the buildings is necessary. The projectwill establish 406,000 SF forBuilding One, then approximately 307,000 SF for Building Two. 143,000 SF will be dedicated to Building Three.</t>
    </r>
  </si>
  <si>
    <t>Bedford County Business Park I Building</t>
  </si>
  <si>
    <t xml:space="preserve">Bedford County Development Association  </t>
  </si>
  <si>
    <t>Bedford</t>
  </si>
  <si>
    <t>Bedford Township</t>
  </si>
  <si>
    <t>The project focuses on the vertical construction of the multi-tenant industrial building and the tenant fit-out space.It will construct the building foundation, HVAC, electrical, plumbing, and shell suite systems. This will create 24,000 SF of flex space at the business park.</t>
  </si>
  <si>
    <t>Green Leaf Medicals - Saxton Phase 2.2</t>
  </si>
  <si>
    <t>Green Leaf Medicals, LLC</t>
  </si>
  <si>
    <t>Saxton Borough</t>
  </si>
  <si>
    <t>This final phase of the project includes: demolition, interior wall construction, and HVAC; as well as installation of the necessary lighting lab equipment, air circulation fans, grow lights, plant trays, dry room racking, lab extraction equipment, and packaging equipment.</t>
  </si>
  <si>
    <t xml:space="preserve">Snowmaking System Renovation &amp; Improvement - Blue Knob Ski Area  </t>
  </si>
  <si>
    <t>Alpine Resort Operations LLC</t>
  </si>
  <si>
    <t>Pavia Township</t>
  </si>
  <si>
    <r>
      <rPr>
        <sz val="10"/>
        <color rgb="FF000000"/>
        <rFont val="Arial"/>
        <family val="2"/>
      </rPr>
      <t>The project will analyze the current snowmaking system to determine the most effective way of renovating and improving the aging infrastructure and mechanical components of the snow-making system toexpand the system's capabilities and efficiency. Components will include air and water piping, air and water pumps, materials to renovate and/or construct pump houses and system control buildings.</t>
    </r>
  </si>
  <si>
    <t>9th and Marion Fire Station</t>
  </si>
  <si>
    <t>City of Reading</t>
  </si>
  <si>
    <t>Berks</t>
  </si>
  <si>
    <t>Reading City</t>
  </si>
  <si>
    <r>
      <rPr>
        <sz val="10"/>
        <color rgb="FF000000"/>
        <rFont val="Arial"/>
        <family val="2"/>
      </rPr>
      <t>The present 9th and Marion Fire Station no longer functions as a modern fire station.It was built for solely for volunteers, and not designed to accommodate career firefighters inhabiting the building around the clock. The project will rectify the current inefficient HVAC system, old furnace, window air conditioners, and water leak damage throughout the building, and will accomodatethe size and weight of modern fire apparatus, give the engine room floor extra supporting, and solve general space and storage issues.</t>
    </r>
  </si>
  <si>
    <t>Albright College Camp Building Renovation for SRI</t>
  </si>
  <si>
    <t>Albright College</t>
  </si>
  <si>
    <t>The project will renovate the historic Leo Camp Building. It will house a state-of-the-art facility optimized for experiential learning, elite training, technological exploration, and community engagement. Renovations include an environment that encourages innovation and provides access to research-grade equipment, exposure to cutting-edge technology, and introductions to modern sciences by skilled mentors.</t>
  </si>
  <si>
    <t>Alvernia University CollegeTowne Infrastructure and Renovation II</t>
  </si>
  <si>
    <t>Alvernia University</t>
  </si>
  <si>
    <t>The project will renovate a 6 floor, 260,000 SF office building. Redevelopment will feature: ground floor commercial retail, academic classrooms on the lower level (basement) and ground floors, the O'Pake Business Incubator on the ground floor, and student housing on the 4th and 5th floors.</t>
  </si>
  <si>
    <t>Amity Business Park - Tollgate Road Realignment</t>
  </si>
  <si>
    <t>Amity Township</t>
  </si>
  <si>
    <r>
      <rPr>
        <sz val="10"/>
        <color rgb="FF000000"/>
        <rFont val="Arial"/>
        <family val="2"/>
      </rPr>
      <t>This project is to create a roadway with the appropriate widths to be able to handle vehicular and truck traffic for potential users as well as employees. The Township previously acquired the necessary lands to begin the project to realign Tollgate Road to have a four-way intersection along SR 662. In addition to realigning the intersection, a traffic signal and intersection lighting would be installed as well as the creation of a boulevard entrance to attract development to land on both sides of Tollgate Road.</t>
    </r>
  </si>
  <si>
    <t>ASMAG Finishing Line</t>
  </si>
  <si>
    <t>Cambridge-Lee Industries, LLC</t>
  </si>
  <si>
    <t>Ontelaunee Township</t>
  </si>
  <si>
    <r>
      <rPr>
        <sz val="10"/>
        <color rgb="FF000000"/>
        <rFont val="Arial"/>
        <family val="2"/>
      </rPr>
      <t>The project is an expansion of Cambridge-Lee's existing facility. It will remove and relocate the machinery associated with the existing finishing line, replace the concrete foundation in anticipation of installing a new finishing line, update the electrical service to this line, and purchase and install a new finishing line.</t>
    </r>
  </si>
  <si>
    <t>FirstEnergy Stadium renovation</t>
  </si>
  <si>
    <t>Reading Baseball LP</t>
  </si>
  <si>
    <t>The project will construct a three-story structure in FirstEnergy Stadium to house the home and visiting clubhouses, women's locker room, batting tunnels, weight room, team laundry, equipment storage, and bathrooms, as well as indoor event space. Two new bullpens will be built outside. Part of the existing visiting clubhouse will be renovated into a bathroom for visiting players. A new bathroom for home players will be added on the first base, and the existing home clubhouse will be converted into an indoor event space with restrooms, a bar, and a commissary.</t>
  </si>
  <si>
    <t>Frecon Farms Expansion</t>
  </si>
  <si>
    <t>Frecon Farms</t>
  </si>
  <si>
    <t>Colebrookdale Township</t>
  </si>
  <si>
    <t>The project will be to expand and update current facilities. This would include expanding the fruit packing operation, renovate the cold storage building, construction of a pole building for machinery and equipment storage, renovation and expansion of the value-added production building, and retro-fitting onsite pressing. Costs for purchase of an adjoining farm and facilities, renovation of the acquired operation, planting new orchards, installation of trellis systems the building of additional cold storage capacity.</t>
  </si>
  <si>
    <t>Goggleworks Annex Apartments</t>
  </si>
  <si>
    <t>Our City Reading, Inc.</t>
  </si>
  <si>
    <t>The project will provide a live/work opportunity for area artists. This will include the incubator which will be built in the annex building to the Goggleworks.Construction includes 25 live/work apartments, each averaging approximately 1,300 SF. There is also planned common space spread throughout the building, including gallery and lobby space as well as landscaping and pavilion space on the outside rear of the building. Alternatively, these apartments could function as student housing for local colleges.</t>
  </si>
  <si>
    <t>IUOE 542</t>
  </si>
  <si>
    <t>IUOE Local 542 JATC</t>
  </si>
  <si>
    <t>Jefferson Township</t>
  </si>
  <si>
    <r>
      <rPr>
        <sz val="10"/>
        <color rgb="FF000000"/>
        <rFont val="Arial"/>
        <family val="2"/>
      </rPr>
      <t>This project entails the demolition and replacement of two existing structures at the IUOE training facility. The new structures will serve as the dormitories for the men and women at the training program, housing 15 students each and provide HVAC and proper electrical, plumbing, and fire suppression systems. The purchase of two excavators is also included under this project.</t>
    </r>
  </si>
  <si>
    <r>
      <t>Lexington: End-Use Packaging in Reading</t>
    </r>
    <r>
      <rPr>
        <strike/>
        <sz val="10"/>
        <color rgb="FF000000"/>
        <rFont val="Arial"/>
        <family val="2"/>
      </rPr>
      <t>, PA</t>
    </r>
    <r>
      <rPr>
        <sz val="10"/>
        <color rgb="FF000000"/>
        <rFont val="Arial"/>
        <family val="2"/>
      </rPr>
      <t xml:space="preserve"> (ByHeart)</t>
    </r>
  </si>
  <si>
    <t>ByHeart, Inc.</t>
  </si>
  <si>
    <t>Exeter Township</t>
  </si>
  <si>
    <t>The project will add a canning line and end-use packaging and dry blending to the facility to become an end-to-end infant formula manufacturer.</t>
  </si>
  <si>
    <t>Medical Arts Building Rehabilitation</t>
  </si>
  <si>
    <t>Medical Arts Development, LP</t>
  </si>
  <si>
    <r>
      <rPr>
        <sz val="10"/>
        <color rgb="FF000000"/>
        <rFont val="Arial"/>
        <family val="2"/>
      </rPr>
      <t>The project will entail the acquisition of, and improvements to, Reading's Medical Arts Building.The project will involve the construction of a 2-story addition in the adjacent vacant lot. Exterior renovations will include masonry and window repair and roof replacement. Interior rehabilitation work will include modernization of ground-floor retail space, lobby restoration, utility improvements, and the addition of 35 residential apartments in floors 2-11.</t>
    </r>
  </si>
  <si>
    <t>Reading Downtown Redevelopment</t>
  </si>
  <si>
    <t>Vanick Properties Incorporated</t>
  </si>
  <si>
    <r>
      <rPr>
        <sz val="10"/>
        <color rgb="FF000000"/>
        <rFont val="Arial"/>
        <family val="2"/>
      </rPr>
      <t>The project will develop 60,000 SF of new construction for medical and professional space and common area amenities on a cleared site located at 214 S. 11th Street in Reading, Pennsylvania. This is part of the overarching Reading Downtown Redevelopment Project.</t>
    </r>
  </si>
  <si>
    <t>Redevelopment of Penn Optical Facility in Reading</t>
  </si>
  <si>
    <t>Redevelopment Authority of the City of Reading</t>
  </si>
  <si>
    <r>
      <rPr>
        <sz val="10"/>
        <color rgb="FF000000"/>
        <rFont val="Arial"/>
        <family val="2"/>
      </rPr>
      <t>The interior and exterior of the building will be rehabilitated and repurposed. The building will be made ADA compliant and energy efficient. The parking lot will also be improved. This project will transform a vacant, underutilized parcel into a vibrant facility.</t>
    </r>
  </si>
  <si>
    <t>Rodale Institute Science Center Phase 1</t>
  </si>
  <si>
    <t xml:space="preserve">Rodale Institute </t>
  </si>
  <si>
    <t>Maxatawny Township</t>
  </si>
  <si>
    <r>
      <rPr>
        <sz val="10"/>
        <color rgb="FF000000"/>
        <rFont val="Arial"/>
        <family val="2"/>
      </rPr>
      <t>The Science Center project will consist of building a new facility. This will replace the existing outdated lab, and create a brand new facility. The Science Center is Phase 1 of a multi-phase project to build research facilities like the Science Center. RACP funds will be used to build and outfit the new The Science Center. Those funds include: Construction Cost, Permitting Fees, Site Investigations, Construction Management Fees, Design Fees, Fixtures, Furniture &amp; Equipment.</t>
    </r>
  </si>
  <si>
    <t>St. Luke's Leesport Medical Office Building</t>
  </si>
  <si>
    <t xml:space="preserve">St. Luke's Hospital of Bethlehem PA </t>
  </si>
  <si>
    <r>
      <rPr>
        <sz val="10"/>
        <color rgb="FF000000"/>
        <rFont val="Arial"/>
        <family val="2"/>
      </rPr>
      <t>This project will construct the St. Luke's Health Center - Lees port, a medical office building on the vacant lot at the intersection of the Pottsville Pike and Cherry Street. Medical services available at the site will include Urgent Care, Lab Services, X-ray Imaging, Mammography, Occupational Medicine, Primary &amp; Preventative Medicine, Physical Therapy, Orthopedics, Pediatrics and other specialty services.</t>
    </r>
  </si>
  <si>
    <t>Trexler Mansion Rehabilitation</t>
  </si>
  <si>
    <t>Reading Historic Properties, LP</t>
  </si>
  <si>
    <t>Project will be the restoration and rehabilitation of this neighborhood icon in Reading for event and office space with historic flair. Exterior restoration work will include reconstructing the missing or deteriorated windows, repairing front and side doors. Additional exterior work will include masonry repointing and the restoration of the wood cornice, the box gutter, and the slate mansard roof that includes the reinstallation of the cresting above the mansard roof. In the interior, work will include restoring the main stair with a stained-glass window on the stair landing, the Dining Room, and the Lodge Room in the 1908 addition. The 4-lane Bowling Alley and Tap Room in the basement level will also be restored. In addition, a rooftop garden terrace (removed in prior renovations) will be reconstructed for outdoor space.</t>
  </si>
  <si>
    <t>Wyomissing Public Works and Safety Facility</t>
  </si>
  <si>
    <t>Borough of Wyomissing</t>
  </si>
  <si>
    <t>Wyomissing Borough</t>
  </si>
  <si>
    <t>The project will add 265 SF of locker room expansion; renovate the office area to include a large break room; enclose a portion of the covered drive-through area for a conference room and storage; and install additional overhead doors for vehicle service bays. Additionally, a parking garage will be built in the borough's empty field with a possibletruck wash bay building and secure police storage building attached to the parking garage.</t>
  </si>
  <si>
    <t>Nason Hospital Surgical Services Expansion/Central Sterile Upgrade</t>
  </si>
  <si>
    <t>Nason Medical Center LLC</t>
  </si>
  <si>
    <t>Blair</t>
  </si>
  <si>
    <t>Roaring Spring Borough</t>
  </si>
  <si>
    <r>
      <rPr>
        <sz val="10"/>
        <color rgb="FF000000"/>
        <rFont val="Arial"/>
        <family val="2"/>
      </rPr>
      <t>Nason plans to add a new surgical suite and to renovate the current suites and central sterile area to improveaccess, enhance efficiency, and improve safety. The central sterile area will be renovated to meet current infection control guidelines. Planned upgrades will allow for the removal of the outdated gas sterilizer, improving patient and employee health and safety.Damaged flooring will be replaced and medical air will be added. Construction of an additional surgical suite will allow for growth of new vascular and urology surgical procedures and will accommodate other existing services.</t>
    </r>
  </si>
  <si>
    <t>Robert Packer Hospital Towanda Campus Renovations</t>
  </si>
  <si>
    <t>Robert Packer Hospital, Towanda Campus</t>
  </si>
  <si>
    <t>Bradford</t>
  </si>
  <si>
    <t>Towanda Borough</t>
  </si>
  <si>
    <r>
      <rPr>
        <sz val="10"/>
        <color rgb="FF000000"/>
        <rFont val="Arial"/>
        <family val="2"/>
      </rPr>
      <t>Robert Packer Hospital, Towanda Campus proposes to utilize the RACP funding to renovate the first floor and update the infrastructure of the hospital. The planned upgrades will improve patient privacy, patient flow, emergency preparedness, energy efficiency, infrastructure, and will provide a new clinical service that is not currently offered within the region. The full scope of the project proposes to upgrade the existing emergency room, relocate the inpatient medical surgical unit, add acute inpatient rehabilitation services and upgrade infrastructure to include roofing generators, medical gases, HVAC, the sprinkler system and elevators on the RPH Towanda Campus.</t>
    </r>
  </si>
  <si>
    <t>Biotechnology Incubator Expansion - A Job-creating Center for Entrepreneurial Scientists - Phase IV-2</t>
  </si>
  <si>
    <t>Bucks County Biotechnology Center</t>
  </si>
  <si>
    <t>Bucks</t>
  </si>
  <si>
    <t>Buckingham Township</t>
  </si>
  <si>
    <t>This project will add additional functionality to a new building that was partially funded by previous RACP awards. We have adapted the initial plan to deal with and control increased costs on Phase I, but we have also taken advantage of new opportunities that have presented themselves.This projectadds additional labs in the Phase I shell space, as well as renovations to labs, offices, roof, and HVAC in the adjoining existing buildings, and re-paving of existing parking unfunded by previous phases.</t>
  </si>
  <si>
    <t>Biotechnology Incubator Expansion: A Job-creating Center for Entrepreneurial Scientists - Phase IV</t>
  </si>
  <si>
    <r>
      <rPr>
        <sz val="10"/>
        <color rgb="FF000000"/>
        <rFont val="Arial"/>
        <family val="2"/>
      </rPr>
      <t>This project is Phase IV, and will finish additional labs in the shell space from Phase I, and repurpose space within the attached Building 3 to include a new teaching lab and lab equipment/instrument room, offices, and renovations to the existing hallways and restrooms.Phase IV-A completes the shell spaces within the new Building 4 with additional labs and offices. Phase IV-B renovates space within the adjoining Building 3, including offices, labs and equipment room. Phase IV-Crenovates Building 2 to bring it up to code for fire protection, ADA.Phase IV-D renovates the existing lab building 1.</t>
    </r>
  </si>
  <si>
    <t>Bristol Township Community Center</t>
  </si>
  <si>
    <t>Bristol Township</t>
  </si>
  <si>
    <t>The project will construct a 9,043 SF addition to the existing 7,605 SF Bristol Township Senior Center Building. Due to the existing topography, the new addition floor level will be placed +/- 2' above the finished floor level of the existing. The building will have both Seniors and Parks &amp; Recreation Departmentin the same building with two separate entrances. Interior renovations will upgrade existing fit, finishes, and lighting, and add program and activity rooms. A floor-to-ceilng room divider will also be added.</t>
  </si>
  <si>
    <t>Bristol Township Fire &amp; Emergency Management Station</t>
  </si>
  <si>
    <r>
      <rPr>
        <sz val="10"/>
        <color rgb="FF000000"/>
        <rFont val="Arial"/>
        <family val="2"/>
      </rPr>
      <t>The project will demolish the existing building and adjacent residence to construct a new fire station. A 5-bay apparatus room with expansion option, totaling 16,550 SF will be constructed with stormwater management and parking requirements. The building will house an area for the paid fire department and evening volunteer with kitchen, fitness, showers, equipment, training, bunking and maintenance areas.</t>
    </r>
  </si>
  <si>
    <t>Conwell-Egan Catholic HS</t>
  </si>
  <si>
    <t>Redevelopment Authority of the Coounty of Bucks</t>
  </si>
  <si>
    <r>
      <rPr>
        <sz val="10"/>
        <color rgb="FF000000"/>
        <rFont val="Arial"/>
        <family val="2"/>
      </rPr>
      <t>The primary focus of this project will be our athletic fields and facilities. It will excavate the entire football, baseball, softball and field hockey fields to construct a drainage system so that new synthetic turf can be installed. A new field house will containan updated weight room, separate locker facilities for both male and female athletes, and film/meeting rooms for teams and coaches. A concession standandrestroom facilities for visitors and athletes will be constructed.</t>
    </r>
  </si>
  <si>
    <t>Department of Public Works' Yard Redevelopment</t>
  </si>
  <si>
    <t>Township of Middletown</t>
  </si>
  <si>
    <t>Middletown Township</t>
  </si>
  <si>
    <r>
      <rPr>
        <sz val="10"/>
        <color rgb="FF000000"/>
        <rFont val="Arial"/>
        <family val="2"/>
      </rPr>
      <t>Funding will be used for the demolition and reconstruction of the yard's infrastructure, renovation and expansion of facilities. Create adequate space to house more equipment and vehicles indoors, Complete revitalization of the DPW yard, and thus the complete revitalization of its most pivotal services.</t>
    </r>
  </si>
  <si>
    <t>Doylestown Hospital Children's Village</t>
  </si>
  <si>
    <t>Doylestown Hospital</t>
  </si>
  <si>
    <t>Doylestown Township</t>
  </si>
  <si>
    <t>The project will construct a new multi-use facility that will house the Children's Village Child Care Center. This building project is on the site of the old Center, and will include two stories of new construction, with roughly 42,000 SF of new space.This includes rooms for infants through kindergarteners, multipurpose area, library, playground and outdoors learning space, and a secure entracne to the Center.</t>
  </si>
  <si>
    <t>Doylestown Township Community Recreation Center</t>
  </si>
  <si>
    <r>
      <rPr>
        <sz val="10"/>
        <color rgb="FF000000"/>
        <rFont val="Arial"/>
        <family val="2"/>
      </rPr>
      <t>The construction of the Community Recreation Center will revitalize a portion of the municipal campus, including: removal and replacement of outdated and run-down outdoor sports courts; construction of a multi-use public indoor center; creation of an indoor multi-function gym; multiple-use indoor classrooms.</t>
    </r>
  </si>
  <si>
    <t>Fairless Hills and Morrisville branch YMCA Revitalization</t>
  </si>
  <si>
    <t>YMCA of Bucks County</t>
  </si>
  <si>
    <t>This project will renovate the Fairless Hills YMCA branch in its entirety. It will include the gymnasium, pool, welcome center, childcare areas, wellness space, multi-purpose rooms, and group exercise spaces. The Morrisville YMCA will renovate more than 16,000 SF and include the purchase of property from the Archdiocese of Philadelphia,classroom renovation (on two floors), renovation of all bathrooms, building a commercial kitchen and a technology laboratory, ADA upgrades, asbestos and mold remediation, upgrade of utilities, parking lot and playground areas.</t>
  </si>
  <si>
    <t>Friends of the Firebirds Community Athletic Complex Revitalization</t>
  </si>
  <si>
    <t>Friends of the Firebirds</t>
  </si>
  <si>
    <t>Bensalem Township</t>
  </si>
  <si>
    <r>
      <rPr>
        <sz val="10"/>
        <color rgb="FF000000"/>
        <rFont val="Arial"/>
        <family val="2"/>
      </rPr>
      <t>This project involves the replacement of the existing grass playing field with a multi-purpose turf field. The project will also include a new track as well as spectator seating, installation of electrical service and lighting to the field.</t>
    </r>
  </si>
  <si>
    <t>Hub at Bensalem</t>
  </si>
  <si>
    <t>2201 Street Rd LLC</t>
  </si>
  <si>
    <r>
      <rPr>
        <sz val="10"/>
        <color rgb="FF000000"/>
        <rFont val="Arial"/>
        <family val="2"/>
      </rPr>
      <t>The project is a comprehensive mixed-use development that will in-fill an idle parcel with 11 new buildings totaling over 286,000+ SF for commercial, retail, and residential uses as well as recreational open-space. The construction will include new storm-water management infrastructure, state-of-the-art facilities to attract corporate headquarters, new retailers, and community amenities. Additionally, the project will include roadway improvements, and connectivity components to adjacent residential communities and area transit services to minimize traffic impacts.</t>
    </r>
  </si>
  <si>
    <t>Lions Pride Park- Phase 4- New Community Room</t>
  </si>
  <si>
    <t>Warrington Township</t>
  </si>
  <si>
    <t>The proposed project will construct a community building with an adjoining outdoor terrace. It will be a climate controlled, multi-use space offering year-round accessibility. Features will include a dividable multi-purpose meeting room, a small kitchen for food preparation, office, storage area for park amenities, a rental window for games, and a concession area. The terrace will provide shade and an additional area for picnics. There will be four fully ADA accessible all gender restrooms. The building will also befitted with solar panels.</t>
  </si>
  <si>
    <t>New Hope Borough Parking Garage 2</t>
  </si>
  <si>
    <t>New Hope Borough</t>
  </si>
  <si>
    <t>The project will construct a new ADA-compliant precast parking garage. The garage will have a pedestrian bridge spanning the canal, connecting it directly to N. Main Street. Additional access to downtown and the hotels will be provided by parking shuttles.It will include all mechanical, electrical and plumbing systems and utility connections as well as provision for shuttle service, improved roadway paving and sidewalk connectivity.</t>
  </si>
  <si>
    <t>Northampton Fire Station #3</t>
  </si>
  <si>
    <t>Northampton Township, Bucks County</t>
  </si>
  <si>
    <t>Northampton Township</t>
  </si>
  <si>
    <t>The project will construct a new fire station to replace an outdated volunteer station that was not designed to house full time employees and is not up to current NFPA safety guidelines. The new station would improve working conditions for career and volunteer staff in the stationand implement the recommendations outlined in the Senate Resolution 6 for fire service long range planning. The new station is designed for 26 full time firefighters &amp; administrative staff.</t>
  </si>
  <si>
    <t>Northfield Lot 3 Manufacturing Expansion</t>
  </si>
  <si>
    <t>Klover SEPA, Inc.</t>
  </si>
  <si>
    <t>Richland Township</t>
  </si>
  <si>
    <r>
      <rPr>
        <sz val="10"/>
        <color rgb="FF000000"/>
        <rFont val="Arial"/>
        <family val="2"/>
      </rPr>
      <t>The project will construct a crane-served industrial land condominium which is fully air conditioned with an energy efficient air rotation system.</t>
    </r>
  </si>
  <si>
    <t>Oscar Hammerstein Museum and Theatre Education Center</t>
  </si>
  <si>
    <t>The Oscar Hammerstein Museum and Theatre Education Center</t>
  </si>
  <si>
    <r>
      <rPr>
        <sz val="10"/>
        <color rgb="FF000000"/>
        <rFont val="Arial"/>
        <family val="2"/>
      </rPr>
      <t>The project involves the purchase, renovation, and preservation of Highland Farm as a museum and theatre education center. The three-story manor home will be restored and furnished with original artifacts. Home renovations will include repair or replacement of roof, porch, balcony, electrical, and plumbing, and the installation of HVAC, lighting, and security systems. The large three-story barn will need to be repurposed to include exhibition and classroom space and welcome center. All major structural elements (foundation, floor, walls, roof, etc.) will need to be constructed to ADA compliance standards and new operational systems (electrical, plumbing, HVAC) will need to be installed.</t>
    </r>
  </si>
  <si>
    <t>Prickett Preserve Historic Redevelopment</t>
  </si>
  <si>
    <t>ELU Deluca Yardley LLC</t>
  </si>
  <si>
    <t>Lower Makefield Township</t>
  </si>
  <si>
    <r>
      <rPr>
        <sz val="10"/>
        <color rgb="FF000000"/>
        <rFont val="Arial"/>
        <family val="2"/>
      </rPr>
      <t>The project is specifically focused on the renovation and redevelopment of the Richard Janney House and Edgewood Barn. Plans call to add ADA-accessibility to the farmhouse. A addition and open air patio will be constructed as part of the project, which will include the installation of a professional kitchen so that the barn may be transformed into a restaurant and event space. Plans also call for construction of a new patio.</t>
    </r>
  </si>
  <si>
    <t>River Renaissance in New Bensalem III</t>
  </si>
  <si>
    <t>Redevelopment Authority of the County of Bucks</t>
  </si>
  <si>
    <t>The project will build a new connector road from Street Rd to as far west as possible. To accomplish this, a reduced cross section will be implemented. A new traffic signal will later be installed to handle this new avenue. The final condition for New York Avenue includes bike, parking and travel lanes, and a landscaped median. This will create the basic spine of a new waterfront multimodal infrastructure system and includes construction of a central section of the “New York Avenue Connector” to become the main new arterial feeder to the industrial area.</t>
  </si>
  <si>
    <t>Saint Katharine Drexel Shrine Redevelopment II</t>
  </si>
  <si>
    <t>AQ Saint Katharine Drexel, LP</t>
  </si>
  <si>
    <t>The project will redevelop the former St. Katharine Drexel Shrine, a 44-acre site located in Bensalem Township into a multi-use campus. The overall campus will feature townhomes, independent living facilities, age restricted apartments, assisted living and memory care facilities, medical office space, and community office space and other facilities. It will preserve the historic Mother House, which is currently listed on the National Register of Historic Places, into a multi-purpose building that will include office space and community facilities.</t>
  </si>
  <si>
    <t>Thrombolex Manufacturing Expansion</t>
  </si>
  <si>
    <t>Thrombolex, Inc.</t>
  </si>
  <si>
    <t>New Britain Borough</t>
  </si>
  <si>
    <r>
      <rPr>
        <sz val="10"/>
        <color rgb="FF000000"/>
        <rFont val="Arial"/>
        <family val="2"/>
      </rPr>
      <t>The project entails building out empty warehouse space and installing modular clean rooms to meet FDA and ISO regulations for the production of medical devices. The manufacturing expansion will include assembly, packaging, boxing areas and changing and transfer rooms. These new spaces will have the controlled environment, HVAC systems with complex filtering elements, a water purifying system, UV light “sets” and specialized assembly equipmentnecessary for “clean room” compliance.</t>
    </r>
  </si>
  <si>
    <t>Woods Services Education and Training Center</t>
  </si>
  <si>
    <t>Woods Services, Inc.</t>
  </si>
  <si>
    <t>The project will renovate the Gardner Education Center to accommodate vocational training for 40 youth with intellectual disability, autism, and mental and behavior challenges, andconstruct a new education and training center which will accommodate 40 students with severe behavior challenges who require specialized instructional settings as they prepare for employment post-graduation. The Gardner renovation will also enable 200 special education students to access new vocational training tracks, such as food and nutrition, horticulture, cosmetology and customer service.</t>
  </si>
  <si>
    <t>Harmony Fire District Station Construction</t>
  </si>
  <si>
    <t>Harmony Fire District</t>
  </si>
  <si>
    <t>Butler</t>
  </si>
  <si>
    <t>Zelienople Borough</t>
  </si>
  <si>
    <r>
      <rPr>
        <sz val="10"/>
        <color rgb="FF000000"/>
        <rFont val="Arial"/>
        <family val="2"/>
      </rPr>
      <t>The project will construct a new fire station. The facility will replace an outdated and non-code compliant structure, with a NFPA compliant structure.</t>
    </r>
  </si>
  <si>
    <t>Jackson Township Perry Highway Corridor (SR 0019) Redevelopment</t>
  </si>
  <si>
    <t>Jackson Township</t>
  </si>
  <si>
    <r>
      <rPr>
        <sz val="10"/>
        <color rgb="FF000000"/>
        <rFont val="Arial"/>
        <family val="2"/>
      </rPr>
      <t>The project will provide for the first phases of onsite construction of access roadsandon-site utilities, and adjoining sidewalk and streetscape improvements for two sites on the SR 19 corridor.It will construct a 20,000 to 30, 000 SF grocery store, which will include a pad, parking, and adjoining development of sidewalks at the northern location. The southern location will abandon Plunkett Drive by the Township and construct a cul-de-sac to serve building pads designed for construction of approximately 40,000 square feet of flex space in three to four structures. The project scope also contains landscaping, storm water, and side construction to link the site to the regional trail and sidewalk network.</t>
    </r>
  </si>
  <si>
    <t>ROTC-Police Station Facility</t>
  </si>
  <si>
    <t>Slippery Rock University Foundation, Inc.</t>
  </si>
  <si>
    <t>Slippery Rock Township</t>
  </si>
  <si>
    <t>The project will build a facility to house the University Police and the ROTC program. Itwill provide the appropriate amenities such as training space, holding cells, and a proper dispatch center. The ROTC program will be able to consolidate its program into a single location. A new parking lot will also be constructed.</t>
  </si>
  <si>
    <t>Steamfitters Meeting Hall</t>
  </si>
  <si>
    <t>Steamfitter Local 449</t>
  </si>
  <si>
    <r>
      <rPr>
        <sz val="10"/>
        <color rgb="FF000000"/>
        <rFont val="Arial"/>
        <family val="2"/>
      </rPr>
      <t>This project involves the new construction ofa mixed use space in Jackson Township, Butler County. In addition to offices and a union hall for the Steamfitters Local 449, banquet facilities will also be constructed. Additionally, a health clinic and other training facilities for use for healthcare and hospitality training space is also being considered.</t>
    </r>
  </si>
  <si>
    <t>Western PA Child Care Center Butler County Renovations/Upgrades</t>
  </si>
  <si>
    <t>Western PA Child Care LLC</t>
  </si>
  <si>
    <t>Allegheny Township</t>
  </si>
  <si>
    <r>
      <rPr>
        <sz val="10"/>
        <color rgb="FF000000"/>
        <rFont val="Arial"/>
        <family val="2"/>
      </rPr>
      <t>The project will perform renovations to reopen the Western PA Childcare Center. It will replace the current roof, make repairs and upgrades to the parking lot, loading dock and other exterior portions of the building, upgrade and install a larger emergency generator, install upgraded HVAC, communications and security systems, and upgrade the kitchen, dorm rooms, and other interior locations. All improvements will bring the facility up to current state of the art operations.</t>
    </r>
  </si>
  <si>
    <t>Cambria County Airport Hangar 15C Renovations</t>
  </si>
  <si>
    <t>Nulton Aviation Services, Inc.</t>
  </si>
  <si>
    <t>Cambria</t>
  </si>
  <si>
    <t>The project will renovate and upgrade Hangar 15C at the John Murtha Johnstown-Cambria County Airport so that it can offer maintenance and other services to current and future charter services, and meet aircraft maintenance needs in general. Hangar 15C improvements will include almost a complete overhaul of the building interior and exterior, including but not limited to roof and gutter replacement, replacement of hangar doors and metal wall panels, installation of new interior fans, heaters, and lighting (LED), plumbing upgrades and other interior and exterior renovations and upgrades.</t>
  </si>
  <si>
    <t>Cambria County Public Safety Upgrade</t>
  </si>
  <si>
    <t>Cambria County</t>
  </si>
  <si>
    <t>White Township</t>
  </si>
  <si>
    <t>The project will construct 6 new radio towers and modify existing towers. The land of 6 tower sites has been acquired and constructionalready begun. This includes construction of shelters, generators, propane tanks, and site development.</t>
  </si>
  <si>
    <t>Cambria County War Memorial Renovations</t>
  </si>
  <si>
    <t>The Cambria County War Memorial Authority</t>
  </si>
  <si>
    <t>Johnstown City</t>
  </si>
  <si>
    <r>
      <rPr>
        <sz val="10"/>
        <color rgb="FF000000"/>
        <rFont val="Arial"/>
        <family val="2"/>
      </rPr>
      <t>The project will include: a new boiler and a new chiller to be installed at the arena. In order to install both systems, related renovation work must be undertaken in the vicinity of the system locations and at designated points throughout the building. Similarly, lighting upgrades will be accomplished at various points throughout the building, with attendant renovation work as required. Roof work will involve both replacement of portions of the roof, and repairs and upgrades in other portions.</t>
    </r>
  </si>
  <si>
    <t>Hangar Shell Building Cambria County Airport</t>
  </si>
  <si>
    <t>Cambrian Hills Development Group LLC</t>
  </si>
  <si>
    <t>The project includes: site preparation, laying an appropriate foundation, preparation for extension of utilities, construction of a shell hangar building, and overall site integration with the airport layout. The shell hangar will be built so as to be capable of being adaptable to a variety of business uses.</t>
  </si>
  <si>
    <t>Hanging Gardens - LED Lighting for Hydroponic Grow Operation</t>
  </si>
  <si>
    <t>Calder Magement</t>
  </si>
  <si>
    <t>Manufacture and install highly efficient LED grow lights in a hydroponic facility. The lights embody the "Emerson Enhancement Effect" which utilizes specific wave lengths of light in the correct ratio to dramatically accelerate plant growth. This improved lighting dramatically increases plant yield and allow for 6 grow cycles instead of the now possible 4. Electricity consumption will be 50% less per yield, and the greater efficiency will reduce cooling cost thereby smoothing the peak electrical demand.</t>
  </si>
  <si>
    <t>Ihmsen Living and Learning</t>
  </si>
  <si>
    <t>Mount Aloysius College</t>
  </si>
  <si>
    <t>Cresson Township</t>
  </si>
  <si>
    <r>
      <rPr>
        <sz val="10"/>
        <color rgb="FF000000"/>
        <rFont val="Arial"/>
        <family val="2"/>
      </rPr>
      <t>The project will include the following: an addition to an existing dorm that will provide living/learning space, resident director apt., study rooms, meeting room, residence life office, private lounge area for building resident students and a lounge area for visiting students/guests. Additional upgrades: electrical, plumbing, and fire protection; new flat roof and an addition of a mansard roof; new exterior insulation, brick and windows. Code upgrades to include: asbestos abatement, elevator addition and ADA compliant dorm rooms; replacement of underground utilities. Energy efficient mechanical upgrades includingthe addition of A/C to the building. Student room updates to include: finishes, sinks, showers, toilets, closet organization and new doors.</t>
    </r>
  </si>
  <si>
    <t>Lee Campus Renovation Post-Acute Services</t>
  </si>
  <si>
    <t>DLP Conemaugh Memorial Medical Center, LLC</t>
  </si>
  <si>
    <r>
      <rPr>
        <sz val="10"/>
        <color rgb="FF000000"/>
        <rFont val="Arial"/>
        <family val="2"/>
      </rPr>
      <t>The project will renovate the top floor (5th floor) of the newest building at the Conemaugh Memorial Medical Center. An additional nursing unit is planned with up to 31 private patient rooms and a large central core area that can be developed into a dining area and a rehabilitation gym. There will also be locker rooms for staff. Utilities are already in place on the floor, but may need to be upgraded.</t>
    </r>
  </si>
  <si>
    <t>Opioid Monitoring Call Center</t>
  </si>
  <si>
    <t>Telehealth Suite LLC</t>
  </si>
  <si>
    <r>
      <rPr>
        <sz val="10"/>
        <color rgb="FF000000"/>
        <rFont val="Arial"/>
        <family val="2"/>
      </rPr>
      <t>The project will relocate the corporate call center into the Cambria Rowe building. The renovations include installation of a new HVAC system that incorporates COVID-19 prevention technology, the replacement of electrical wiring and systems, and final exterior access improvements.</t>
    </r>
  </si>
  <si>
    <t>Roxbury Civic Center</t>
  </si>
  <si>
    <t>Mom's House, Inc. of Johnstown</t>
  </si>
  <si>
    <t>This project will demolish an existing dilapidated structure and construct a two-storyconcrete block rec center. Construction will include electric, plumbing, HVAC mechanical, green environmental construction, new sewage, street signage, security, and internet services. Additional amenities include indoor rubberized safe-fall play surface, efficiency kitchens, bathrooms on each floor, an indoor walking track,an exercise room, changing rooms, office space, and designated space for health screenings.</t>
  </si>
  <si>
    <t>Rural Health &amp; Wellness Science Complex Phase 4C - St. Francis University</t>
  </si>
  <si>
    <t>Saint Francis University</t>
  </si>
  <si>
    <t>Loretto Borough</t>
  </si>
  <si>
    <t>The Rural Health and Wellness Science Complex project includes the renovation and expansion of Sullivan Hall. The renovated Sullivan Hall will feature digitally equipped classrooms, seminar rooms for small-scale, interactive classwork and a range of specialized laboratories and settings. The new faciltiy will be equipped with spaces to model both hospital and home care environments.The former physical plant / Fine Arts facility will be renovated to suit the Occupational Therapy Department. This building will be outfitted with new classrooms and laboratories and physically connected to Sullivan Hall.</t>
  </si>
  <si>
    <t>Jim Thorpe Area School District</t>
  </si>
  <si>
    <t>Carbon</t>
  </si>
  <si>
    <t>Jim Thorpe Borough</t>
  </si>
  <si>
    <t>The project will build a new facilty including an exercise room, 30-yard synthetic turf field for year-round training, a cooling pool, an athletic trainer's room, several coaching offices, educational classrooms, and community space.</t>
  </si>
  <si>
    <t>Little Leaf Farms - McAdoo - Phase 2 Site Work</t>
  </si>
  <si>
    <t>Little Leaf Farms LLC</t>
  </si>
  <si>
    <t>Banks Township</t>
  </si>
  <si>
    <t>The project will construct a new lettuce production facility, which will start with 8 acres under glass. The initial 8 acre phase includes land purchase, earthwork, erecting of the greenhouse and all technical systems, packing houses, irrigation, lighting and climate systems.</t>
  </si>
  <si>
    <t>Palmerton Business Park</t>
  </si>
  <si>
    <t>Phase III Environmental, LLC</t>
  </si>
  <si>
    <t>Palmerton Borough</t>
  </si>
  <si>
    <r>
      <rPr>
        <sz val="10"/>
        <color rgb="FF000000"/>
        <rFont val="Arial"/>
        <family val="2"/>
      </rPr>
      <t>The projectwill bring the Palmerton Business Park's two westernmost sitesto a pad-ready status. This includes: earthwork (excavation and grading), stormwater control, utility infrastructure/relocation, and pad preparation.</t>
    </r>
  </si>
  <si>
    <t>Parryville Borough/Volunteer Fire Company Combine Building</t>
  </si>
  <si>
    <t>Borough of Parryville</t>
  </si>
  <si>
    <t>Parryville Borough</t>
  </si>
  <si>
    <t>The project will combine the borough building and fire company into one newly constructed building. Besides constructing a new volunteer fire company with a structurally safe social hall and borough hall with running water, the new facility will also incorporate an emergency shelter for those displaced in our borough and others in the county. The project will also acquirethe land of an extremely blighted neighboring for additional parking.</t>
  </si>
  <si>
    <t>Bellefonte Works</t>
  </si>
  <si>
    <t>Potter Street Associates LLC</t>
  </si>
  <si>
    <t>Centre</t>
  </si>
  <si>
    <t>Bellefonte Borough</t>
  </si>
  <si>
    <r>
      <rPr>
        <sz val="10"/>
        <color rgb="FF000000"/>
        <rFont val="Arial"/>
        <family val="2"/>
      </rPr>
      <t>The project will upgrade several systems at The Bellefonte Works, including: HVAC, electrical, envelope and energy efficiency, finishes, exterior improvements. Construction activities include selective demolition, interior renovations (including efficiency upgrades), exterior grading, new building additions, and the installation of solar panels. Once completed, The Bellefonte Works Project will contribute to the ongoing revitalization and beautification initiatives along Spring Creek. This75,369 SF mixed-use property will be primed for a wide-range of tenants.</t>
    </r>
  </si>
  <si>
    <t>Centre Volunteers in Medicine Clinic Construction in Centre County II</t>
  </si>
  <si>
    <t xml:space="preserve">Centre Volunteers in Medicine </t>
  </si>
  <si>
    <r>
      <rPr>
        <sz val="10"/>
        <color rgb="FF000000"/>
        <rFont val="Arial"/>
        <family val="2"/>
      </rPr>
      <t>This project will construct a medical/dental clinic and office space. The facility will provide an affordable, long-term solution by providing more exam rooms, counseling rooms, dental operatories, and offices.</t>
    </r>
  </si>
  <si>
    <t>MVEMS Ambulance Building Headquarters</t>
  </si>
  <si>
    <t>Moshannon Valley Emergency Medical Services</t>
  </si>
  <si>
    <t>Rush Township</t>
  </si>
  <si>
    <r>
      <rPr>
        <sz val="10"/>
        <color rgb="FF000000"/>
        <rFont val="Arial"/>
        <family val="2"/>
      </rPr>
      <t>This project will construct a new ambulance facility. The facility will have office space for billing and administrative staff; a conference/training space; a staff fitness room; a service documentation room; staff lounge and kitchenette; sleeping rooms for 6 staff; garage space for up to 8 vehicles.</t>
    </r>
  </si>
  <si>
    <t>675 E. Swedesford Road HQ Building</t>
  </si>
  <si>
    <t>675 Swedesford Road, LLC</t>
  </si>
  <si>
    <t>Chester</t>
  </si>
  <si>
    <t>Tredyffrin Township</t>
  </si>
  <si>
    <t>The project will construct a 2-story parking structureto support a timber-built office headquarters building. It will include electrical; geopiers; metal fabrication; fencing and guardrail; precast concrete; structural steel; air vapor barrier; roofing; joint sealants and waterproofing; carpentry, metal stud, drywall, and ceilngs; fire protection; plumbing; and HVAC.</t>
  </si>
  <si>
    <t xml:space="preserve">Berwyn Fire Company - Main Station </t>
  </si>
  <si>
    <t>Berwyn Fire Company</t>
  </si>
  <si>
    <t>Easttown Township</t>
  </si>
  <si>
    <r>
      <rPr>
        <sz val="10"/>
        <color rgb="FF000000"/>
        <rFont val="Arial"/>
        <family val="2"/>
      </rPr>
      <t>The project will bulid on the Berwyn Fire Company's existing footprint. The new firehouse will have clearly defined cold, warm, and hot zones to reduce carcinogen exposure. There will be 4 apparatus bays. There will also be 4 private bedrooms, 4 private bathrooms, 1 common bedroom, and 1 laundry room. Additionally it will have a kitchen, fitness room, office space, radio room, emergency management coordination room, and various storage area. Masonry, HVAC, electrical, plumbing, earthwork, and exterior improvements are included.</t>
    </r>
  </si>
  <si>
    <t>Boy Scouts of America - HSR Shower House</t>
  </si>
  <si>
    <t>Chester County Council, Boy Scouts of America</t>
  </si>
  <si>
    <t>West Nottingham Township</t>
  </si>
  <si>
    <t>The project will purchase three Conestoga Log Cabin Kits and any additional construction materials to cover the cost of sewage, plumbing fixtures, electrical, HVAC, fire system, permits, and system design to construct and install three separate shower houses. An additional 17 showerstalls in an existing shower house will also be renovated and modernized to help better serve female youth campers and leaders.</t>
  </si>
  <si>
    <t>Cheyney University Revitalization 2.0</t>
  </si>
  <si>
    <t>Mosaic Development Partners LLC</t>
  </si>
  <si>
    <t>Thornbury Township</t>
  </si>
  <si>
    <t>The project will rehabilitate and retrofit the site locations on campus. This includes significant: infrastructure improvements, including but not limited to, new windows, HVAC systems, adapted electrical capacity; reconfiguration of interior space, updated plumbing, the purchase and installation of special equipment.</t>
  </si>
  <si>
    <t>Coatesville Train Station Parking Facility II</t>
  </si>
  <si>
    <t>Redevelopment Authority of the City of Coatesville</t>
  </si>
  <si>
    <t>Coatesville City</t>
  </si>
  <si>
    <t>Through this project Coatesville will construct a multimodal commuter parking facility adjacent to the new train station. It will support access to the existing rail system and allow for expanded commuter service. The facility will have bus transportation integration, covered waiting shelters, bike racks, ample lighting, wayfinding signage, and 324 parking spaces to support SEPTA, Amtrak, and Link and Kraft Bus transportation services. The parcels that will comprise the garage are a brownfield, vacant since 2009.</t>
  </si>
  <si>
    <t>CTDI Manufacturing and R&amp;D Center</t>
  </si>
  <si>
    <t>Communications Test Design, Inc.</t>
  </si>
  <si>
    <t>East Goshen Township</t>
  </si>
  <si>
    <r>
      <rPr>
        <sz val="10"/>
        <color rgb="FF000000"/>
        <rFont val="Arial"/>
        <family val="2"/>
      </rPr>
      <t>Phase 1 of the project will be interior demolition of the television studios and warehouse area. Phase 2 of the project will be converting those demolished areas to clean and modern warehousing space, large open workspaces for technical repair of electronics, and a clean manufacturing / assembly where CTDI will build its test platforms. CTDI will also build a technical research and development lab.</t>
    </r>
  </si>
  <si>
    <t>GVCO Community Center (Great Valley Community Org)</t>
  </si>
  <si>
    <t>Great Valley Community Organization</t>
  </si>
  <si>
    <t>East Whiteland Township</t>
  </si>
  <si>
    <r>
      <rPr>
        <sz val="10"/>
        <color rgb="FF000000"/>
        <rFont val="Arial"/>
        <family val="2"/>
      </rPr>
      <t>The project is in its first phase of creating a Great Valley Community Center, and will prepare the entire site: develop the necessary stormwater control measures;demolish and clear the building pad; cut-in and install the entrance, cart way, and essential parking; complete necessary grading and utilities installation; and install the landscape plantings.</t>
    </r>
  </si>
  <si>
    <t>Historic Oxford Theater Redevelopment</t>
  </si>
  <si>
    <t>Oxford Mainstreet, Inc.</t>
  </si>
  <si>
    <t>Oxford Borough</t>
  </si>
  <si>
    <r>
      <rPr>
        <sz val="10"/>
        <color rgb="FF000000"/>
        <rFont val="Arial"/>
        <family val="2"/>
      </rPr>
      <t>Project is to complete renovation of the old theater building located in the heart of downtown Oxford. The 12,000 SF multipurpose facility will feature a state-of-the art auditorium for films, live performances, community events, presentations, conferences, and other experiences. Classrooms and studio spaces will be available for rehearsals, classes, meetings, and community use. An art space and small theater will occupy a part of the building, along with a café to cater to theater-goers and other patrons.</t>
    </r>
  </si>
  <si>
    <t>Longwood Gardens Facility Expansion</t>
  </si>
  <si>
    <t>Longwood Gardens, Inc.</t>
  </si>
  <si>
    <t>East Marlborough Township</t>
  </si>
  <si>
    <r>
      <rPr>
        <sz val="10"/>
        <color rgb="FF000000"/>
        <rFont val="Arial"/>
        <family val="2"/>
      </rPr>
      <t>Longwood must complete a comprehensive wastewater treatment plant (WWTP) expansion project in order to advance other capital improvements. Longwood is a unique facility in that it owns and operates a private WWTP on-site. The plant is currently a Class C facility and handles 100,000 gallons per day. The private WWTP must be expanded to increase its capacity by more than 50%. The project willinstall test wells to evaluate and monitor ground water quality at the designated drip irrigation site, excavatesoil testing pits at the drip irrigation site, and start the clarifier skimmer install.</t>
    </r>
  </si>
  <si>
    <t>New Kennett Library II (Chester Co)</t>
  </si>
  <si>
    <t>Kennett Library</t>
  </si>
  <si>
    <t>Kennett Square Borough</t>
  </si>
  <si>
    <t>The project will construct a two-story, 25,000 SF library to accomodate much needed program, classroom, and conference space. Necessary construction will include: HVAC equipment, piping, temperature controls, testing &amp; balancing, and restrooms; electrical service equipment, power distribution, lighting, and related systems. The new facility will contain a 110 fixed-seat auditorium, two 30 seat classrooms, four tutor rooms, a large multipurpose room, and group and quiet study rooms. The building will be ADA accessible and include an elevator.</t>
  </si>
  <si>
    <t>Roof Replacement - Atglen Container Plant</t>
  </si>
  <si>
    <t>International Paper Company</t>
  </si>
  <si>
    <t>West Sadsbury Township</t>
  </si>
  <si>
    <t>The project will replace the existing roof systemin several areas,and repair and provide preventative maintenance at multiple other roof areas. Completion of the project will allow for an improved building exterior.</t>
  </si>
  <si>
    <t>SECCRA Recycling Materials Recovery Facility</t>
  </si>
  <si>
    <t>Southeastern Chester County Refuse Authority</t>
  </si>
  <si>
    <t>London Grove Township</t>
  </si>
  <si>
    <t>SECCRA will construct a Materials Recovery Facility for rural, single-stream recycling. The project includes machinery costs, onsite infrastructure improvements (access roads and driveways), and building construction and related sitework.</t>
  </si>
  <si>
    <t>Toddler Center Construction</t>
  </si>
  <si>
    <t>Chester County Intermediate Unit 24</t>
  </si>
  <si>
    <t>Caln Township</t>
  </si>
  <si>
    <t>The project will demolish the existing structure of the Toddler Center in order to construct the new, expanded approx. 2,500 SF building and a 20 space parking lot, sidewalks, handicap access &amp; student drop-off area. The new center will include 3 classrooms, separate restrooms for adults &amp; children, evaluation room, kitchen area, &amp; storage. The building will be equipped with fire alarm &amp; suppression systems, security systems, &amp; internet connectivity. A playground will be constructed adjacent to the building, and improvements to surrounding grounds &amp; spaces will take place.</t>
  </si>
  <si>
    <t>Wade Wilson Workforce Development Center - Phase 2</t>
  </si>
  <si>
    <t>The Crenshaw Institute for Applied Science and Technology</t>
  </si>
  <si>
    <t>This project is phase 2 of the conversion of the Wade Wilson building into the WWWDC facility. This phase will renovate the 2nd story to house the technology and data center including:furniture, fixtures and equipment, controls, and infrastructure upgrades.</t>
  </si>
  <si>
    <t>Greystar Knox Carrier Shed Renovations</t>
  </si>
  <si>
    <t>Greystar Real Estate Partners, LLC</t>
  </si>
  <si>
    <t>Clarion</t>
  </si>
  <si>
    <t>Knox Borough</t>
  </si>
  <si>
    <r>
      <rPr>
        <sz val="10"/>
        <color rgb="FF000000"/>
        <rFont val="Arial"/>
        <family val="2"/>
      </rPr>
      <t>The project will entail interior and exterior renovations to the Greystar Knox Carrier Shed building. Specific renovations include roof repairs and siding replcement. Planned uses for the Carrier Shed include R&amp;D space, employee training space, offices, employee locker rooms, employee cafeteria, and garage space. Greystar will also partner with local educational institutions to facilitate student learning at the training space.</t>
    </r>
  </si>
  <si>
    <t>DuBois Emergency Services Building</t>
  </si>
  <si>
    <t>City of DuBois</t>
  </si>
  <si>
    <t>Clearfield</t>
  </si>
  <si>
    <t>Dubois City</t>
  </si>
  <si>
    <r>
      <rPr>
        <sz val="10"/>
        <color rgb="FF000000"/>
        <rFont val="Arial"/>
        <family val="2"/>
      </rPr>
      <t>The project will construct a new fire station. This includes purchasing enough land in the area to achieve the project, building a new state of the art fire station complete with meeting rooms, bunk rooms, day facilities, apparatus bays, and training room.</t>
    </r>
  </si>
  <si>
    <t>Treasure Lake Ski Lodge - DuBois</t>
  </si>
  <si>
    <t>Treasure Lake Ski Lodge</t>
  </si>
  <si>
    <t>Sandy Township</t>
  </si>
  <si>
    <r>
      <rPr>
        <sz val="10"/>
        <color rgb="FF000000"/>
        <rFont val="Arial"/>
        <family val="2"/>
      </rPr>
      <t>Properties to be used include the existing structure, 120-space parking lot adjacent to the structure, as well as a 1.75ac outdoor area including an existing stage. Demolition, construction, and infrastructure costs related to a mixed-use building which will be utilized for restaurant, retail, outdoor recreational, and event venue operations. Also the refurbishing of the existing ski slopes.</t>
    </r>
  </si>
  <si>
    <t>New Food Hub - Lock Haven</t>
  </si>
  <si>
    <t>The New  Love Center</t>
  </si>
  <si>
    <t>Clinton</t>
  </si>
  <si>
    <t>Lock Haven City</t>
  </si>
  <si>
    <t>The project will construct a new, one-story facility with a steel frame structure and two main sections. One is a public/office section with a main entrance, a dining room and commercial kitchen, classroom, offices, and a distribution center. The public/office section will have A/C and be finished. The second section is the warehouse including high-bay storage, shelving units, a drive-in refrigerator, and a box packing area. The loading docks will have a dock leveler for tractor trailers and a grade level overhead door for smaller trucks and pickups. All spaces in the warehouse section will be heated and provided with ventilation/cooled air. The interior will be unfinished and the roof structure will be exposed.</t>
  </si>
  <si>
    <t>Benton Foundry Core &amp; Finishing Room Expansion</t>
  </si>
  <si>
    <t>Benton Foundry</t>
  </si>
  <si>
    <t>Columbia</t>
  </si>
  <si>
    <t>Sugarloaf Township</t>
  </si>
  <si>
    <t>The project will expand the foundry's footprint by purchasing and installing new equipment such as Vulcan robotic grinders, BCT cleaning machines, Monarch Systems material handling, Laempe core makers, MTP Systems core equipment, and fabric collectors. This would increase the foundry's production capacity. There is also demo and infrastructure improvements.</t>
  </si>
  <si>
    <t>Holland Hall Redevelopment - Phase 1</t>
  </si>
  <si>
    <t>Crawford County Historical Society</t>
  </si>
  <si>
    <t>Crawford</t>
  </si>
  <si>
    <t>Meadville City</t>
  </si>
  <si>
    <t>This project includes a complete renovation of Holland Hall over three phases, adapting it from a historic home into a boutique hotel with an upscale restaurant and evening entertainment venue. This application covers the first phase of that project and is tailored to stop the deterioration of Holland Hall and set the stage for continued redevelopment in Phases II and III. In this initial phase Holland Hall will receive a new roof, new exterior doors and windows, and a full structural and masonry restoration. Finally, any asbestos-containing materials will be abated, and a small amount of interior demolition will occur in order to fully understand the existing site conditions.</t>
  </si>
  <si>
    <t>Keystone Regional Industrial Park Water Distribution System Improvements</t>
  </si>
  <si>
    <t>Crawford Advanced Materials, LLC</t>
  </si>
  <si>
    <t>Greenwood Township</t>
  </si>
  <si>
    <t>The project will upgrade the water distribution system for the 20,000 SF building. This includes replacement of 4,500 l.f. of 5-mile transmission pipeline and construction of water distribution and fire protection waterline extensions. Also included are clearing and site preparation, existing pipeline interconnections, bore pit excavation, road borings, pipe materials, fittings, valves, backflow preventers, E&amp;S control and maintenance and site restoration.</t>
  </si>
  <si>
    <t>Vernon Place - Job Generator Rt. 322 &amp; Rt. 19 Corridor (phase II)</t>
  </si>
  <si>
    <t>Meadville Medical Center</t>
  </si>
  <si>
    <t>Vernon Township</t>
  </si>
  <si>
    <t>This project presents Phase II of Vernon Place - Job Generator, which includes new site and construction improvements on the same multi-use/site as Phase I. It entails excavation, removal of debris, site grading, construction of internal site access roadways, the construction of water and sanitary sewer infrastructure, the construction of storm-water management facilities, as well as the construction of site landscaping and lighting.</t>
  </si>
  <si>
    <t>Allenberry 2.0 Restoration</t>
  </si>
  <si>
    <t>Allenberry Resort &amp; Lodging, LLC</t>
  </si>
  <si>
    <t>Cumberland</t>
  </si>
  <si>
    <t>Monroe Township</t>
  </si>
  <si>
    <r>
      <rPr>
        <sz val="10"/>
        <color rgb="FF000000"/>
        <rFont val="Arial"/>
        <family val="2"/>
      </rPr>
      <t>This project can be broken down into several target initiatives. First is the creation of a coworking spacefor companies and individuals who work remotely. A theater will be renovated to serve as a place to conduct seminars, as well as host a variety of entertainment. The transition from single bed hotel rooms to extended stay furnished rentals will occur for several buildings around the property. Finally, a variety of amenities will be constructed or improved to accommodate guests of the resort such as an outdoor wellness area, lifestyle center, and a refurbished working farm.</t>
    </r>
  </si>
  <si>
    <t>CRPAC Reconstruction &amp; Rehabilitation (Carlisle Regional Performing Arts Center)</t>
  </si>
  <si>
    <t xml:space="preserve">Carlisle Regional Performing Arts Center </t>
  </si>
  <si>
    <t>Carlisle Borough</t>
  </si>
  <si>
    <t>The project will renovate the Center, including: replacing the exterior terra cotta panels; updating the building's lobbies, concession area, and bathrooms; fitting the house and balcony with new seatingand an upgraded technical booth &amp; sound paneling. The stage will have additional wing space and dressing rooms, and backstage will be leveled out for safety. A green room will be added to basement. Larger loading docks will be constructed to accommodate load-in. Upstairs, a smaller stage and rehearsal area will be renovated. Finally, office and flex spaces will be reconfigured.</t>
  </si>
  <si>
    <t>Cumberland Historic Properties</t>
  </si>
  <si>
    <r>
      <rPr>
        <sz val="10"/>
        <color rgb="FF000000"/>
        <rFont val="Arial"/>
        <family val="2"/>
      </rPr>
      <t>Project will renovate, modernize and redevelop two historic properties located at 2395 Ritner Highway in Carlisle, PA. The two feature properties, the Farm House and Rustic Barn, were both constructed in the early 20th century. The Farm House will consist of electrical work, insulation, roofing, carpentry, masonry and exterior modernization.The Rustic Barn will take a barn on property that was used until the 1960's as function of a working farm to the restoration of the original exterior, insulation, mechanical changes, storage renovations, general carpentry as well as modern electrical and A/V wiring.</t>
    </r>
  </si>
  <si>
    <t>Hall of the American Soldier Visitor and Education Center</t>
  </si>
  <si>
    <t>Military Heritage Foundation d/b/a Army Heritage Center Foundation</t>
  </si>
  <si>
    <t>Middlesex Township</t>
  </si>
  <si>
    <t>The project will complete an expansion to the existing Visitors' Education Center (VEC) facility. The addition will add 30,000 square feet to the existing facility to include: a museum gallery to support exhibits; multipurpose rooms of various sizes for educational programs, special events, and conferences; and a catering kitchen to support events.Construction activities include:demolition; sitework &amp; seeding; cast-in-place concrete; masonry; structural steel; rough carpentry; millwork; thermal insulation; roofing &amp; siding; joint sealants; doors/frames/hardware; coiling doors; aluminum &amp; glazing; gypsum board assemblies; ceramic tile; acoustical ceilings; flooring; painting; specialties; equipment; furnishings; fire protection; plumbing; HVAC; electrical.</t>
  </si>
  <si>
    <t>Organic Remedies Grower and Processor Facility</t>
  </si>
  <si>
    <t>Organic Remedies, Inc.</t>
  </si>
  <si>
    <r>
      <rPr>
        <sz val="10"/>
        <color rgb="FF000000"/>
        <rFont val="Arial"/>
        <family val="2"/>
      </rPr>
      <t>This project will renovate and expand existing organic greenhouse facilities to produce a state of the art medical marijuana growing/processing facility that will enable the production of 4-5 crops per year. This includes the construction and installation of: supplemental LED lighting; electrical installation; heating system upgrades; shade system modification; irrigation system modification; ground leveling; humidity control and ventilation; environmental control system modifications; exterior wall construction to mount Van Dyk air handling units; interior walls to separate growing zones; grow troughs; and the installation of necessary security and access control systems.</t>
    </r>
  </si>
  <si>
    <t>Penn Harris Hotel Redevelopment</t>
  </si>
  <si>
    <t>Penn Harris Hospitality RE LP</t>
  </si>
  <si>
    <t>East Pennsboro Township</t>
  </si>
  <si>
    <r>
      <rPr>
        <sz val="10"/>
        <color rgb="FF000000"/>
        <rFont val="Arial"/>
        <family val="2"/>
      </rPr>
      <t>The Penn Harris Hotel is an historic, full-service hotel located in Camp Hill, PA. The property also offers 30,000 SF of event space, including a 15,000 SF ballroom that can accommodate 1,400 people, making it the largest conference center in the County.At this time, the hotel's Property Improvement Plan (PIP) plan calls for capital improvements to the exterior and interior of the existing facilities; including construction of façade, roof, HVAC, streetscape, paving, and landscaping improvements intended to transform the property's exterior spaces.</t>
    </r>
  </si>
  <si>
    <t xml:space="preserve">Removal of Blight and Redevelopment of Carlisle Pike Intersection </t>
  </si>
  <si>
    <t xml:space="preserve">Koloman Development LLC </t>
  </si>
  <si>
    <t>Hampden Township</t>
  </si>
  <si>
    <r>
      <rPr>
        <sz val="10"/>
        <color rgb="FF000000"/>
        <rFont val="Arial"/>
        <family val="2"/>
      </rPr>
      <t>The project will consolidate four site locations and demolish four structures and construct one new structure and conduct much needed traffic improvements. Specifically, the addition of a fully functioning middle turn lane onto St Johns Church Road, spanning over 2500 feet, as well as a fully functional right turning lane onto Carlisle Pike is planned. The project will also include the additional sidewalk infrastructure for pedestrians.</t>
    </r>
  </si>
  <si>
    <t>Sadler Health Center Trindle Road Mechanicsburg</t>
  </si>
  <si>
    <t>Sadler Health Center Corporation</t>
  </si>
  <si>
    <r>
      <rPr>
        <sz val="10"/>
        <color rgb="FF000000"/>
        <rFont val="Arial"/>
        <family val="2"/>
      </rPr>
      <t>The project will renovate the 21,800 SF building currently on the site. The large, open warehouse will be converted into offices formedical, dental, behavioral health, and substance use treatment.</t>
    </r>
  </si>
  <si>
    <t>Atlas Building Redevelopment</t>
  </si>
  <si>
    <t>Mighty Group Holdings, LLC</t>
  </si>
  <si>
    <t>Dauphin</t>
  </si>
  <si>
    <t>Harrisburg City</t>
  </si>
  <si>
    <r>
      <rPr>
        <sz val="10"/>
        <color rgb="FF000000"/>
        <rFont val="Arial"/>
        <family val="2"/>
      </rPr>
      <t>This project will entail remediation of the building's exterior, demolition of the interior, and vanilla box construction and fits-outs. This will include demoliton, excavation, steel and structural reinforcement, and a sprinkler system. In addition, the adjacent parking lot will be incorporated to create green space and sections repaved to provide much needed parking.</t>
    </r>
  </si>
  <si>
    <t>Bridge - Harrisburg J.E.D.I.I. Center</t>
  </si>
  <si>
    <t>The Bridge HBG, LLC</t>
  </si>
  <si>
    <t>The project will undertake complete renovation (including demolition, HVAC/mechanical, electrical, plumbing, and fire protection) of the first floor of the former Bishop McDeavitt High School for The JEDII Center. The Center will contain flexible spaces and facilities for a multitude of life-changing educational programs and events. It will contain a community concert/lecture hall, a library, co-working space, maker space, a rooftop garden, a community kitchen and fresh foods cafe, and a full-service medical clinic.</t>
  </si>
  <si>
    <t>Dauphin County Library System Walnut Street Harrisburg Expansion</t>
  </si>
  <si>
    <t>Dauphin County Library System</t>
  </si>
  <si>
    <r>
      <rPr>
        <sz val="10"/>
        <color rgb="FF000000"/>
        <rFont val="Arial"/>
        <family val="2"/>
      </rPr>
      <t>The project will construct an interior connection between the current McCormick Riverfront Library and the newly acquired Haldeman Haly House. It will renovate the Haly House to support administrative offices, provide community, conference and private counseling rooms, and renovate the lower floor of the existing library providing space for a children's center and welcome center.</t>
    </r>
  </si>
  <si>
    <t xml:space="preserve">Detweiler Park Public Access and Facilities                    </t>
  </si>
  <si>
    <t>Dauphin County Parks &amp; Recreation</t>
  </si>
  <si>
    <t>Middle Paxton Township</t>
  </si>
  <si>
    <t>The project will upgrade Detweiler Park amenities to include: a parking lot &amp; driveway-excavation/site prep, pavement/sidewalks/curb, landscaping/stormwater, lighting, greenspace; pavilions, restroom, playground, signage, utilities; an accessible loop trail-excavation/site prep, pavement, landscaping/stormwater, boardwalk &amp; overlooks, and meadow restoration.</t>
  </si>
  <si>
    <t>Ever Grain Production Facility and Venue</t>
  </si>
  <si>
    <t xml:space="preserve">FROLAN LLC </t>
  </si>
  <si>
    <t>Lower Paxton Township</t>
  </si>
  <si>
    <r>
      <rPr>
        <sz val="10"/>
        <color rgb="FF000000"/>
        <rFont val="Arial"/>
        <family val="2"/>
      </rPr>
      <t>Ever Grain would use RACP funds to support the design and construction costs, including General Conditions, Sitework, Concrete, Masonry, Metals and Structural Steel, Wood Systems, Thermal &amp; Moisture Protection Roof, Doors &amp; Windows, Finishes, Specialties and Special Systems, Mechanical, Electrical. Additional expenses for the new kitchen and tap system.</t>
    </r>
  </si>
  <si>
    <t>Hamilton Health Center in Steelton Borough</t>
  </si>
  <si>
    <t>Integrated Development Partners, LLC</t>
  </si>
  <si>
    <t>Steelton Borough</t>
  </si>
  <si>
    <t>The project will construct the Hamilton Health Center which will include medical exam rooms, administrative offices, and clinical spaces to support Hamilton Health's primary care, mental health, substance abuse and WIC program services. Building construction includes: concrete; masonry; structural steel; thermal and moisture protection; fire protection; and plumbing, mechanical and electrical systems. The interior construction includes: framing and drywall, doors, finishes, casework, sprinklers and MEPs.</t>
  </si>
  <si>
    <t>Harrisburg Events Center</t>
  </si>
  <si>
    <t>2201 NFS, LLC</t>
  </si>
  <si>
    <t>The project will renovate the first floor of the Historic Horace B. King Mansion to prepare the space to serve as an event venue. Renovations include partial roof replacement and replacement of the building's original windows and glass doors. Further renovations include: replacing the boilers, installation of a fire pump and building-wide sprinkler system, exterior façade and hardscape restoration, and replacement of the original windows and glass doors. The 3rd floor will be converted to hospitality suites to support the events center. The basement will be renovated to include a kitchen for meal preparation/distribution, office, and meeting space.</t>
  </si>
  <si>
    <t>Harrisburg Scottish Rite Cathedral &amp; Theatre Preservation - RACP 2021/1 - Phase I</t>
  </si>
  <si>
    <t>Harrisburg Scottish Rite Cathedral and Theatre / Children's Dyslexia Center of Central Pennsylvania</t>
  </si>
  <si>
    <r>
      <rPr>
        <sz val="10"/>
        <color rgb="FF000000"/>
        <rFont val="Arial"/>
        <family val="2"/>
      </rPr>
      <t>The purpose of the project is to target grant resources to the most capital intensive, safety, mechanical, and engineering needs of the facility which was constructed in 1954. Renovations include replacement of all 17 roofs on the building with new insulation and PVC membrane roofing; replacement / automation upgrades to the original HVAC system; replacement of 66 windows; replacement of front and rear entrances with ADA accessible automatic doors; modernization of the building's single elevator system.</t>
    </r>
  </si>
  <si>
    <t>Harrisburg's MLK City Government Center</t>
  </si>
  <si>
    <t>City of Harrisburg</t>
  </si>
  <si>
    <t>Phase 1 will make ADA accessibility improvements to restrooms on the 1st and 2nd floors of the building; renovate City Hall Chambers on the 1st floor that will provide ADA accessibility; create a small business incubator space on the 1st level; and implement ADA improvements in the lounge areas on floors 2-4. Phase 2 will focus on improvements to public facing departments on the 2nd floor. Phases 3 &amp; 4 are similar to Phase 2, but for the 3rd floor (Phase 3) and 4th floor (Phase 4).</t>
  </si>
  <si>
    <t>Hidden Still Redevelopment - Derry Township</t>
  </si>
  <si>
    <t>Hidden Still Distillery</t>
  </si>
  <si>
    <t>Derry Township</t>
  </si>
  <si>
    <r>
      <rPr>
        <sz val="10"/>
        <color rgb="FF000000"/>
        <rFont val="Arial"/>
        <family val="2"/>
      </rPr>
      <t>This will entail a complete renovation including electrical work, masonry, construction of a new tasting facility, space clearing for educational tours, facade improvements and equipment that will allow the facility to provide an in-depth look into the distilling process of bourbon &amp; other Pennsylvania spirits.</t>
    </r>
  </si>
  <si>
    <t xml:space="preserve">Judicial Center and Public Parking in Midtown Harrisburg </t>
  </si>
  <si>
    <t xml:space="preserve">400 Reily Street Management </t>
  </si>
  <si>
    <r>
      <rPr>
        <sz val="10"/>
        <color rgb="FF000000"/>
        <rFont val="Arial"/>
        <family val="2"/>
      </rPr>
      <t>The project will demolish the existing row homes, and redevelop the site as a mixed-use development with a 300,000 SF, 7-story building consisting of 85 residential units, a 23,000 SF grocery store, restaurant, coffee shop, office space, and a 500-space parking garage. The exterior of the project plans to feature street-level retail with an inviting façade and streetscapes. Aside from demotion, erosion control, utilities, environmental work, and actually construction, there will also be removal of a layer of unsuitable fill to a depth of 10' below existing grades.</t>
    </r>
  </si>
  <si>
    <t>Market Street Harrisburg Events Pocket Park</t>
  </si>
  <si>
    <t>Market Street Quad, LLC</t>
  </si>
  <si>
    <t>The project will: demolish 2 blighted properties, including hazardous materials mitigation, and renovate 1 additional building (install fire alarm, sound &amp; CCTV equipment. Hang string lights, 4 glass overhead doors to outside/park; construct bar; rehab exterior w/ metal siding); create a professional performance venue with a stage (stage, concrete patio/deck, permanent benches, planter boxes, trees, outdoor sting lights, artificial turf w/ asphalt binder, fencing, gates, walkway pavers, asphalt paving. Paint existing masonry walls &amp; facade, add support frame &amp; metal coping cap to façade), sound/lighting equipment, outdoor seating &amp; indoor facilities for staging, catering &amp; storage.</t>
  </si>
  <si>
    <t>Penn State College of Medicine Comparative Medicine Research Facility in Hershey II</t>
  </si>
  <si>
    <t>The Pennsylvania State University College of Medicine</t>
  </si>
  <si>
    <r>
      <rPr>
        <sz val="10"/>
        <color rgb="FF000000"/>
        <rFont val="Arial"/>
        <family val="2"/>
      </rPr>
      <t>This project has 3 major components: 1) ABSL3 Biohazard Suite, 2) Barrier Wing Expansion, 3) Germ-Free Facility. Roughly 25,000 SF of existing facility space will be renovated to support the College's research facility needs. 20,000 SF of additional space will be constructed to accomodate each of the three components.This project will enhancethe College of Medicine's ability to support groundbreaking research in all medical fields including cancer treatment.</t>
    </r>
  </si>
  <si>
    <t>Presbyterian Apartments Improvement</t>
  </si>
  <si>
    <t xml:space="preserve"> Presbyterian Senior Living</t>
  </si>
  <si>
    <t>The project will replace the Presbyterian Apartments'electrical system that supports the fire system and electrical control/distribution for the entire building and other infrastructure improvements such as upgrading the fire protection system, replacing the roof, and interior improvements.</t>
  </si>
  <si>
    <t>PSU-HBG Bio-Behavioral Research and Education Clinic in Middletown II</t>
  </si>
  <si>
    <t>The Pennsylvania State University Harrisburg Campus</t>
  </si>
  <si>
    <t>Lower Swatara Township</t>
  </si>
  <si>
    <r>
      <rPr>
        <sz val="10"/>
        <color rgb="FF000000"/>
        <rFont val="Arial"/>
        <family val="2"/>
      </rPr>
      <t>The Bio-Behavioral Research and Education Clinical Care Center project will involve a mix of interior demolition, abatement, and renovation. The Center will occupy 6,000 SF Wrisberg Hall Annex. The project components include new exterior windows and doors, interior demolition and abatement, a new fire alarm system, interior finishes and roof, restroom renovations and major systems work on HVAC and power distribution. New interior spaces include patient reception and waiting areas, individual and group therapy rooms, classrooms, and an audiology chamber.</t>
    </r>
  </si>
  <si>
    <t>Rotunda Brewing Redevelopment</t>
  </si>
  <si>
    <t>Rotunda Brew Pub</t>
  </si>
  <si>
    <r>
      <rPr>
        <sz val="10"/>
        <color rgb="FF000000"/>
        <rFont val="Arial"/>
        <family val="2"/>
      </rPr>
      <t>The Rotunda Brewing property located at the end of the heavily trafficked Chocolate Avenue sits approximately 1/4 mile away from the recently constructed Town Square.This redevelopment will transition the business model from on-site production with limited space for on-premise consumption to a fully modernized and state-of-the-art brewpub facility that has the ability to compete with comparable locations in other states.</t>
    </r>
  </si>
  <si>
    <t>Shireman Tract - Lower Swatara Township II</t>
  </si>
  <si>
    <t>The project will include, Constructing two softball fields with a pavilion, four pickleball courts, two playgrounds with installation of age-appropriate equipment, Building a driveway and parking lot for the site, Constructing an ADA-compliant nature trail that can also be used by emergency vehicles, Planting landscaping, Installing erosion and sedimentation controls by means of two stormwater basins and pollinator meadows.</t>
  </si>
  <si>
    <t>Susquehanna Union Green</t>
  </si>
  <si>
    <t>Hawthorne SPE LLC</t>
  </si>
  <si>
    <t>Susquehanna Township</t>
  </si>
  <si>
    <r>
      <rPr>
        <sz val="10"/>
        <color rgb="FF000000"/>
        <rFont val="Arial"/>
        <family val="2"/>
      </rPr>
      <t>The project will develop the site, which includes: (a) creation of public greenspace and parks, including walking trails, and amphitheater, and central green; (b) construction of stormwater management facilities, including floodplain restoration/wetlands preservation work; (c) creation of the site's "street walls," to shield or buffer parking areas and buildings along the perimeter of the site; (d) construction of pedestrian walkways throughout and along the perimeter of the site; and (e) construction of and improvements to Progress Avenue, Linglestown Road, and Paxton Church Road.</t>
    </r>
  </si>
  <si>
    <t>Swatara Township Municipal Complex Facility</t>
  </si>
  <si>
    <t>Swatara Township</t>
  </si>
  <si>
    <t>Swatara Township is in need of a new Fire and Police Public Safety Building. The project will construct two facilities at the Eisenhower Boulevard site, one for the Public Safety Department, support structures for the Highway Department; and renovate the existing municipal building. The building will be 50,000 SFand will add secure rooms for meetings with crime victims, provide ventilation systems, decontamination areas, wash-down areas and storage areas, joint training facilities for fire and police, covered parking area, and an emergency management operations center.</t>
  </si>
  <si>
    <t>West Hanover Township Municipal Complex</t>
  </si>
  <si>
    <t>West Hanover Township</t>
  </si>
  <si>
    <r>
      <rPr>
        <sz val="10"/>
        <color rgb="FF000000"/>
        <rFont val="Arial"/>
        <family val="2"/>
      </rPr>
      <t>The project will construct a 15,000 SF municipal complex project which will house several township departments including: administration, buildings/code enforcement, parks and rec, public works, West Hanover Water and Sewer Authority, and Stormwater Authority.</t>
    </r>
  </si>
  <si>
    <t>ACCESS Community Center</t>
  </si>
  <si>
    <t>ACCESS - A Community Center Established by the Surgent Family for Society</t>
  </si>
  <si>
    <t>Delaware</t>
  </si>
  <si>
    <t>Chester City</t>
  </si>
  <si>
    <r>
      <rPr>
        <sz val="10"/>
        <color rgb="FF000000"/>
        <rFont val="Arial"/>
        <family val="2"/>
      </rPr>
      <t>The project will construct a community center. This includes: earthwork, site utilities, site improvements, steel framing, HVAC installation, handicap accessible features; installation of equipment within the facility such as a food cupboards, desks/chairs for the computer resource room, shower rooms, washers/dryers, meeting room desks/chairs for large group and small group instruction, gymnasium equipment and fixtures, and large industrial kitchen equipment. Services to be offered within the community center include, but are not limited to youth and adult programing; senior citizen programs; housing assistance through counseling and planning; community garden; and veteran services.</t>
    </r>
  </si>
  <si>
    <t>Bestcore Arts and Technology Innovation Inc</t>
  </si>
  <si>
    <t>Bestcore Arts and Tecnology Innovation Inc</t>
  </si>
  <si>
    <r>
      <rPr>
        <sz val="10"/>
        <color rgb="FF000000"/>
        <rFont val="Arial"/>
        <family val="2"/>
      </rPr>
      <t>The project will renovate the former Felton Fire Co. building. It will waterproof the basement and add water sump pump; rewire the building; stucco the building; blacktop the back of the building; install heater/air condition unit; reinforce the floor; build a sound proof studio; drywall the building; secure the roof; pave front of the building; and install new doors.</t>
    </r>
  </si>
  <si>
    <t>Cabrini University Library Renovation</t>
  </si>
  <si>
    <t>Cabrini University</t>
  </si>
  <si>
    <t>Radnor Township</t>
  </si>
  <si>
    <t>The project will renovate the Cabrini library to remove existing hazardous materials, provide greater handicap accessibility, and improve the layout and utilization of interior space. Specifically: abatement of all hazardous materials within the building; addition of two new ADA-compliant public restrooms; upgrades to existing restrooms to full ADA accessibility; addition of a new elevator tower; re-use of existing elevator shaft to create a high-density, automated “book tower;” energy saving modifications to portions of interior and exterior glazing;and renovations to interiors to create a more efficient use of existing space.</t>
  </si>
  <si>
    <t>Cannabis &amp; Agricultural Supply Center (CASC)</t>
  </si>
  <si>
    <t>Starboard Industries LLC</t>
  </si>
  <si>
    <t>The project will purchase the property and start with a remediation of the contaminated and unsuitable/nonstructural soil. The construction phase includes pouring a concrete foundation and erecting a steel building. The structure will be outfitted with Class A finish materials, an advanced security system, and an extensive drive-in pallet rack system. The parking lot will be expanded utilizing stormwater management best practices.</t>
  </si>
  <si>
    <t>Delaware County 911 Communications II</t>
  </si>
  <si>
    <t>County Of Delaware</t>
  </si>
  <si>
    <t>The project will redevelop existing sites and add additional sites to ensure no loss of communication. This project includes 24 tower upgrades to provide acceptable county-wide communication coverage, shelter structures, ice bridge, grounding, electric, HVAC, core work additions, and 911 center equipment to communicate effectively in emergency situations with citizens and first responders, as well as with surrounding counties in Southeastern Pennsylvania.</t>
  </si>
  <si>
    <t>Delaware County Automotive Training Expansion</t>
  </si>
  <si>
    <t>David Dodge, LLC</t>
  </si>
  <si>
    <t>Chadds Ford Township</t>
  </si>
  <si>
    <r>
      <rPr>
        <sz val="10"/>
        <color rgb="FF000000"/>
        <rFont val="Arial"/>
        <family val="2"/>
      </rPr>
      <t>The project will construct a training center that would be an expansion of the current facility in Glen Mills. It will nearly double the facility, adding 22,000 SF including a training center capable of sitting 75 people theater style or 25 at computer desks. In addition, 19 Service Bays will be added of which at least half will be reserved for teaching. A detail center will also be added.</t>
    </r>
  </si>
  <si>
    <t xml:space="preserve">Delaware County Community College - New Northeast Campus </t>
  </si>
  <si>
    <t>Delaware County Community College</t>
  </si>
  <si>
    <t>Upper Darby Township</t>
  </si>
  <si>
    <t>The project will perform necessary demolition, remediation, and construction activities within the existing building on the former Archbishop Prendergast Catholic High School property. This will transform the old property into a comprehensive, multi-use facility to provide quality, affordable education and training, as well as community programs. The early childhood education center to be constructed will house two faculty offices and a classroom for early childhood education courses.</t>
  </si>
  <si>
    <t>Eastern University Athletics Expansion Initiative-Wayne</t>
  </si>
  <si>
    <t>Eastern University</t>
  </si>
  <si>
    <t>The project will add to and renovate of athletic facilities at Eastern University's main campus. The project scope includes: gymnasium additions and renovations, site work, a vehicular bridge, pedestrian walkway, and an internal drive connection to athletes. We will secure architectural and engineering resources to provide an enhanced recreational space.</t>
  </si>
  <si>
    <t>Elwyn Hilltop Children's Residential Treatment Facility</t>
  </si>
  <si>
    <t>Elwyn of Pennsylvania and Delaware</t>
  </si>
  <si>
    <r>
      <rPr>
        <sz val="10"/>
        <color rgb="FF000000"/>
        <rFont val="Arial"/>
        <family val="2"/>
      </rPr>
      <t>The project entails a substantial interior and exterior renovation of the Hilltop Building, an existing 17,000 SF facility. The renovation entails exterior improvements such as new roofing, windows, doors, and an entrance canopy, as well as extensive interior renovation to upgrade HVAC, sprinkler system, ceilings, bathroom facilities for ADA compliance, convert existing kitchens to observation rooms, and construct double occupancy rooms to accommodate 32 residential treatment beds and 16 acute psychiatric beds.</t>
    </r>
  </si>
  <si>
    <t>Middletown Free Library</t>
  </si>
  <si>
    <t>The project will complete the building renovations and site improvements needed so that the Middletown Free Library can relocate.It will renovate the southern section of the building, which is approximately 4,726SF of corridor, event and meeting rooms, and office area. Site improvements include the courtyard, installation of an inclusive playground and tot lot, stormwater management, and improving the rear parking lot which includes creating ADA accessible parking spaces.</t>
  </si>
  <si>
    <t>Monroe Energy Electrical Efficiency Upgrade</t>
  </si>
  <si>
    <t>Monroe Energy, LLC</t>
  </si>
  <si>
    <t>Trainer Borough</t>
  </si>
  <si>
    <t>The project will replace Substation 6, which supplies electric service to the North side of the refinery. Substation 6 is considered a “primary” downstream distribution substation. The project will convert steam-driven turbines to more efficient electric turbines,and replace power cables, installing new cable between Substation 6 and five secondary substations. Additional advantages of this project include enhancements to personnel safety, and reduction in the potential for facility upsets.</t>
  </si>
  <si>
    <t>Neumann University Student Union</t>
  </si>
  <si>
    <t>Neumann University</t>
  </si>
  <si>
    <t>Aston Township</t>
  </si>
  <si>
    <t>The project will construct a new student union building to be placed next to the residence halls, across from the academic buildings in order to begin the formation of a new quad and center of campus. The construction of the new building will take place in a current parking area and may require the demolition of a maintenance auxiliary building. Once the building is complete, the parking area and road in the back of campus would be reworked and replaced.</t>
  </si>
  <si>
    <t>Plum Street Park</t>
  </si>
  <si>
    <t>Media Borough</t>
  </si>
  <si>
    <r>
      <rPr>
        <sz val="10"/>
        <color rgb="FF000000"/>
        <rFont val="Arial"/>
        <family val="2"/>
      </rPr>
      <t>The project will convert 5,500 SF of a brick and concrete pedestrian corridor in the middle of downtown into a shady, ADA accessible park with trees; stormwater planters; seating and tables; a splashing fountain; a trellised performance area; and decorative lighting. Walking areas will be surfaced with a distinctive pattern of permeable unit pavers in red, dark gray and light gray. A stormwater tree trench bump-out along State Street will provide a green frame to the park entrance, offering wide curb cuts with comfortable ADA access.</t>
    </r>
  </si>
  <si>
    <t>Seaport Commissary and Event Center II</t>
  </si>
  <si>
    <t>A World So Special, Inc.</t>
  </si>
  <si>
    <t>The project will address life, health, and safety issues (sprinkler, fire, security and alarm systems), ADA corridors, and emergency exits on this property consisting of a 48,000 SF freestanding building and seven warehouses. Partitions for each of the 7-Units will be demarcated for desired uses. This will include elevator access and rafter repairs and ADA accessibility for all 7 Units. The project incluces the apportionment of utilities, i.e., electric, water, sewer, and gas services, to ensure each unit receives a separate utility bill limited to its use of the property.</t>
  </si>
  <si>
    <t>Small Business Incubator and Corporate Center (SBICC)</t>
  </si>
  <si>
    <r>
      <rPr>
        <sz val="10"/>
        <color rgb="FF000000"/>
        <rFont val="Arial"/>
        <family val="2"/>
      </rPr>
      <t>The project will create the Small Business Incubator and Corporate Center, and will transform 24 Keystone Opportunity Zone lots into a 3,000 square-foot, four story office building and a 70-car parking lot. The first floor will provide a financially viable space for Chester entrepreneurs. The remaining space will host Agronomed Pharmaceuticals' management team and scientific thought leaders.</t>
    </r>
  </si>
  <si>
    <t>South Wayne Municipal Parking Lot Flood Reduction</t>
  </si>
  <si>
    <r>
      <rPr>
        <sz val="10"/>
        <color rgb="FF000000"/>
        <rFont val="Arial"/>
        <family val="2"/>
      </rPr>
      <t>The project will construct a subsurface stormwater management system (SMS) under an existing parking lot located within the Wayne residential community as well as the construction of a stormwater conveyance system (SCS) connecting an existing pipe network to new inlets and pipes. The new parking lot built in place of the existing will have various improvements including landscaping, lighting, and designated traffic directions. Other damaged storm sewers will be replaced. Driveway aprons, curbs and an inlet in front of the firehouse will be improved.</t>
    </r>
  </si>
  <si>
    <t xml:space="preserve">SunCenter Expansion </t>
  </si>
  <si>
    <t>Sun Center LP</t>
  </si>
  <si>
    <t>Chester Township</t>
  </si>
  <si>
    <t>The project plans to construct the following: state-of-the-art sound stages designed for the production of feature films and episodic programs; production support spaces including class-A offices, mill shop, and art &amp; carpentry workshops; and site work and parking structure for the entire entertainment, hotel, and special events facility.</t>
  </si>
  <si>
    <t>Upper Chichester Library and Community Resource Center</t>
  </si>
  <si>
    <t>Upper Chichester Library</t>
  </si>
  <si>
    <t>Upper Chichester Township</t>
  </si>
  <si>
    <t>The project will create a new, one-story library building containing: three study rooms, a historical/archive room, books sale room, children's area, conference room, coffee shop, and outdoor patio. Building a new, larger library will accomodate more visitors and more computers.</t>
  </si>
  <si>
    <t xml:space="preserve">Upper Darby Community Center </t>
  </si>
  <si>
    <r>
      <rPr>
        <sz val="10"/>
        <color rgb="FF000000"/>
        <rFont val="Arial"/>
        <family val="2"/>
      </rPr>
      <t>The project includes the funding for the construction of the community center. Work will include General Construction work which includes but is not limited to, foundations, framing, millwork, steel work, interior finishes and sitework. Costs include, but are not limited to, demolition; stormwater management improvements; hazardous material abatement; architect; mechanical engineering plans; utilities; permits; concrete slab, glass; and site remediation.</t>
    </r>
  </si>
  <si>
    <t>Widener University Health Sciences Renovation</t>
  </si>
  <si>
    <t>Widener University</t>
  </si>
  <si>
    <t>The project will renovate the Academic Center North and create 6 classrooms and 5 active learning labs, and Melrose Hall to add 12 individual examination and therapy rooms. The Academic Center North interiors will be demolished and new construction will include partitions, updated mechanical controls, electrical and lighting systems. Technology will be installed throughout the building to support the academic programming. Renovations at Melrose will include conversion of existing offices and therapy rooms to accommodate the new examination and therapy rooms. Construction will include new partitions, electrical, lighting, and HVAC work. Technology will be installed throughout the new construction to accommodate the clinical programming.</t>
  </si>
  <si>
    <t>ThinkUbator</t>
  </si>
  <si>
    <r>
      <rPr>
        <strike/>
        <sz val="10"/>
        <color rgb="FF000000"/>
        <rFont val="Arial"/>
        <family val="2"/>
      </rPr>
      <t>Delaware</t>
    </r>
    <r>
      <rPr>
        <sz val="10"/>
        <color rgb="FF000000"/>
        <rFont val="Arial"/>
        <family val="2"/>
      </rPr>
      <t xml:space="preserve">
Chester</t>
    </r>
  </si>
  <si>
    <t>The project will renovate the Duckrey building to update the infrastructure: HVAC, adapted and increased electrical capacity, plumbing, and new windows; and the interior space will be renovated into bench space, wet labs, a training facility, cold and dry storage. Special equipment and casement will also need to be purchased and installed. This will allow the ThinkUbator, a bio-tech incubator facility, to offer biologics, cell, and gene therapy companies the opportunity to practically pursue their science in a campus setting.</t>
  </si>
  <si>
    <t>Dickinson Center - St. Marys Building</t>
  </si>
  <si>
    <t>Dickinson Center, Inc.</t>
  </si>
  <si>
    <t>Elk</t>
  </si>
  <si>
    <t>St Marys City</t>
  </si>
  <si>
    <r>
      <rPr>
        <sz val="10"/>
        <color rgb="FF000000"/>
        <rFont val="Arial"/>
        <family val="2"/>
      </rPr>
      <t>Dickinson Center Inc. plans to build a new three-story facility that will relocate four existing programs to one centralized facility. The project involves eight blighted, separate lots, located in downtown St. Marys, that will be combined into one. The building will be a steel-frame structural system and will have concrete on metal deck floors. The building will be clad in brick and stone masonry veneer with aluminum and glass fronts and window systems.</t>
    </r>
  </si>
  <si>
    <t>Penn Highlands DuBois - Ridgway Community Medical Building</t>
  </si>
  <si>
    <t>DuBois Regional Medical Center dba Penn Highlands DuBois</t>
  </si>
  <si>
    <t>Ridgway Borough</t>
  </si>
  <si>
    <r>
      <rPr>
        <sz val="10"/>
        <color rgb="FF000000"/>
        <rFont val="Arial"/>
        <family val="2"/>
      </rPr>
      <t>The former Ridgway Hospital will be renovated and an addition will be constructed to house Primary Care, Specialty Care, a walk in clinic, physical therapy, lab and X-Ray services. The existing facility will have 2 bays for lab and blood draw, bays for Occupational Health services,private treatment rooms for Physical Therapy and two exam rooms for specialists, exam and treatment rooms for family practice, and an open gymnasium for physical and occupational therapy will be created along with a retail pharmacy with drive up access, office and work space for the technicians will be provided.</t>
    </r>
  </si>
  <si>
    <r>
      <t xml:space="preserve">1213 State Street Improvements </t>
    </r>
    <r>
      <rPr>
        <sz val="10"/>
        <color theme="1"/>
        <rFont val="Arial"/>
        <family val="2"/>
      </rPr>
      <t>(Erie)</t>
    </r>
  </si>
  <si>
    <t>1213 State Street LLC</t>
  </si>
  <si>
    <t>Erie</t>
  </si>
  <si>
    <t>Erie City</t>
  </si>
  <si>
    <r>
      <rPr>
        <sz val="10"/>
        <color rgb="FF000000"/>
        <rFont val="Arial"/>
        <family val="2"/>
      </rPr>
      <t>Renovation of an anchor building in the City of Erie's downtown core. Plans includes a 65 indoor, 35 outdoor seat boutique style restaurant and full commercial kitchen that also serves a 350-400 seat Concert and Venue that will largely utilize the Main 1st floor space and include mezzanine expansion. Large public lobby with amenities will also provide gallery space for art shows/installations. 2nd Floor: commercial/business lease space;4th Floor: Ticket &amp; building management offices, additional lease space, green room for concert/event venue;Rooftop: Elevator and two stair towers will be extended to the roof for seasonal restaurant venue and indoor dining space for 85 seats year-round. State St. Façade: Street level café, substantial window modifications, updated color scheme, theatre style marquee signage. Basement – Former loading dock to be removed for ramp access and areas for first floor tenants' needs (refrigeration/storage).</t>
    </r>
  </si>
  <si>
    <t>AHN Saint Vincent Hospital - Opioid Treatment Center</t>
  </si>
  <si>
    <t>Saint Vincent Health System</t>
  </si>
  <si>
    <t>Bayfront Place Market House Expansion II</t>
  </si>
  <si>
    <t>Erie County Convention Center Authority</t>
  </si>
  <si>
    <t>The project will construct an approximately 22,000 SF Market House and surface parking area comprised of approximately 125 parking spaces. The space will include approximately 14,000 SF for two, year-round tenants including a grocery store and meat market. The remaining space would be constructed to accommodate both seasonal or permanent tenants. The market is designed to attract purveyors of artisan, ethnic and freshly prepared foods, arts, gifts and other unique retail items. Construction includes an open terrace.</t>
  </si>
  <si>
    <t>Colocation/Tech Accelerator/Tech Job Training Facility w/Universal Fiber Connection to Corry City</t>
  </si>
  <si>
    <t>Corry Community Development Corporation DBA Impact Corry</t>
  </si>
  <si>
    <t>Corry City</t>
  </si>
  <si>
    <t>The project will renovate the 88,000 SF former Corry Memorial Hospital. The facility has asbestos tiles and wraps and is in need of roof repair, remediation, abatement, mold removal, and heating/cooling systems replacement. This project will complete these modificationsand add fiber optic cabling, 1,000 SF of computing space, and fully rehabilitate 25,000 SF of the facility as a high-speed internet hub/tech accelerator/data center/cloud service.</t>
  </si>
  <si>
    <t>EMI Property Development</t>
  </si>
  <si>
    <t>Enterprise Development Center of Erie County (EDCEC)</t>
  </si>
  <si>
    <r>
      <rPr>
        <sz val="10"/>
        <color rgb="FF000000"/>
        <rFont val="Arial"/>
        <family val="2"/>
      </rPr>
      <t>Through five phases of remediation, demolition, and rebuild/renovation, the project will transform the buildings on the former Erie Malleable Iron site into workspace for business offices and light manufacturing. This includes structural repairs, general construction renovations, plumbing, fire protection, HVAC, electrical, and heating.</t>
    </r>
  </si>
  <si>
    <t>expERIEnce Children's Museum Facility</t>
  </si>
  <si>
    <t>expERIEnce Children's Museum</t>
  </si>
  <si>
    <t>The project expands the current building and adds a new exterior space for outdoor programming. The three-story addition to the current Children's Museum facility includes site preparation, foundation and concrete slabs, structural steel, building envelope, interior walls and ceilings, finishes, and mechanical and electrical systems. Renovations to the existing include: reworking of structural steel and the addition of energy efficient heating/cooling/lighting, electrical, plumbing, communication systems, and ADA compliant entrances.</t>
  </si>
  <si>
    <t>Gannon University Athletics Complex</t>
  </si>
  <si>
    <t>Erie County General Authority</t>
  </si>
  <si>
    <t>This project will renovate the two-story Hammermill Center to create an athletic complex to serve as: 1) a community asset attracting athletes and spectators; 2) a hands-on training and clinical site for faculty and students; and 3) a facility to attract and retain college student athletes to the region. Renovations will include new men's and women's locker rooms for both the home team and the visiting team, new courts for basketball, volleyball, wrestling, acrobatics and tumbling, competitive cheer, competitive dance, and new seating for spectators as well as new concession stands.</t>
  </si>
  <si>
    <t>Harbor Place Extended-Stay Hotel</t>
  </si>
  <si>
    <t>Scott Enterprises</t>
  </si>
  <si>
    <r>
      <rPr>
        <sz val="10"/>
        <color rgb="FF000000"/>
        <rFont val="Arial"/>
        <family val="2"/>
      </rPr>
      <t>This project is a single phase of the multi-phased Harbor Place Master Plan (HPMP) being developed over several years. This phase is for the construction of a 105-room, 8-story extended-stay hotel. The project is the gateway to the Central Bayfront situated on +/-0.50 acres of the HPMP properties at the intersection of State Street and Bayfront Parkway.</t>
    </r>
  </si>
  <si>
    <t>Multi-Tenant Facilty - Elecrical Infrastructure Upgrade</t>
  </si>
  <si>
    <t>Redevelopment Authority in the City of Corry</t>
  </si>
  <si>
    <r>
      <rPr>
        <sz val="10"/>
        <color rgb="FF000000"/>
        <rFont val="Arial"/>
        <family val="2"/>
      </rPr>
      <t>The project will upgrade the electrical power infrastructure of the 1 Plastics Road industrial facility. The equipment upgrades include high-voltage transformers and switch gear, bus bar systems, high-voltage cabling, and related work.</t>
    </r>
  </si>
  <si>
    <t xml:space="preserve">North East Reimagined </t>
  </si>
  <si>
    <t>NORTH EAST BOROUGH</t>
  </si>
  <si>
    <t>North East Borough</t>
  </si>
  <si>
    <t>The project will renovate the Liguori Field House gymnasium, as well as the renovate the natatorium on campus. These two rehabilitation projects compliment the proposed construction of a 70,000SF multi-purpose sports center on campus. In the existing field house renovations include: asbestos remediation, upgrades to the HVAC systems, resurfacing various floors, upgrading the offices and workout facilities and new equipment. In the Natatorium: removal of known asbestos, renovation to the locker and seating amenities, resurfacing of the floors and pool area and upgrades to the electrical-HVAC and filtration systems within the complex.The new construction will include excavation and site preparation, foundation, steel framing, electrical, plumbing and HVAC installation, flooring and finish work, windows and doors etc.</t>
  </si>
  <si>
    <t>Presque Isle Gateway District Improvements</t>
  </si>
  <si>
    <t>Millcreek Township</t>
  </si>
  <si>
    <r>
      <rPr>
        <sz val="10"/>
        <color rgb="FF000000"/>
        <rFont val="Arial"/>
        <family val="2"/>
      </rPr>
      <t>This project will improve the streetscape of West 8th Street from its intersection with Peninsula Drive eastwardly to Pittsburgh Avenue. Underground conduit will be installed for existing overhead utility service, resulting in 55 wooden utility poles being removed from the corridor. Curbs, sidewalks, and accessible ramps will be installed along both sides of the roadway, protected from the edge pavement by a 4' green strip adorned with street trees. Decorative lighting will be installed to enhance safety and security. The roadway will be milled and repaved and drainage improved. The majority of work will proceed in the public right-of-way, with limited work being performed in easements on private property.</t>
    </r>
  </si>
  <si>
    <t>Shearer's-Waterford Industrial Building Expansion</t>
  </si>
  <si>
    <t>Shearer's Foods Waterford, LLC</t>
  </si>
  <si>
    <t>Waterford Township</t>
  </si>
  <si>
    <r>
      <rPr>
        <sz val="10"/>
        <color rgb="FF000000"/>
        <rFont val="Arial"/>
        <family val="2"/>
      </rPr>
      <t>Shearer's Foods Waterford, LLC willconstruct a building to house and enable the production of a baked chip line. It will include such interior build-out projects as plumbing, mechanical HVAC, and electrical.</t>
    </r>
  </si>
  <si>
    <t>Snap-tite Hose Facilities Expansion</t>
  </si>
  <si>
    <t>AAH Acquisitions LLC</t>
  </si>
  <si>
    <t>Union City Borough</t>
  </si>
  <si>
    <t>The proposed project involves critical upgrades to the buildings and equipment at two locations.Site 1 repairs includeroof replacement, front office and HVAC upgrades are proposed along with new fixed equipment with 20 yr life exp. Site 2 repairs a roof seal, HVAC upgrades, and improvements to fire protection system and loading docks and new fixed equipment.</t>
  </si>
  <si>
    <t>Transitioning People with Intellectual Disabilities from Polk Center to EHCA's Residential Program</t>
  </si>
  <si>
    <t>Erie Homes for Children and Adults, Inc.</t>
  </si>
  <si>
    <t>This project will include construction of eight modular homes in Erie and Crawford counties.These four-bed homes all utilize the same plans. Much of the building process can be completed indoors since weare using modular construction. The housing will accommodate clients who will be transitioning from the Polk State Center due to a state-mandated closure.</t>
  </si>
  <si>
    <t>UPMC Park Upgrades III</t>
  </si>
  <si>
    <t>The project will include a new structure that will be uniquely integrated into the Ballpark and Arena. Similar spaces will be created on the second floor, which will connect at the Arena concourse level, for the hockey team. In addition, a Club Venue will also be developed on the top floor of the building. The project will also include the renovation of the existing Ballpark concession and commissary areas, restrooms, and corporate suites. A group party deck will be constructed and a new scoreboard with video displays will be installed. New streetscapes, street lighting, pedestrian promenades and a main entrance gate will create enhanced synergy with the Arena and adjacent, historic Warner Theatre.</t>
  </si>
  <si>
    <t>YMCA of Corry</t>
  </si>
  <si>
    <t>The project will renovate the YMCA facility, including roof replacement and interior renovations. Itwill also repair or replace the deteriorating brick work and concrete repointing on the exterior of the existing building. Crack filling, sealing, and re-coating of the existing parking lot will provide an updated and safe passage around the facility.</t>
  </si>
  <si>
    <t>Gallatin Bank Building Revitalization</t>
  </si>
  <si>
    <t>Redevelopment Authority of the County of Fayette, Pennsylvania</t>
  </si>
  <si>
    <t>Fayette</t>
  </si>
  <si>
    <t>Uniontown City</t>
  </si>
  <si>
    <t>The project will stabilize the Gallatin Bank Building and complete renovation of at least the first two floors. Major work includes:HVAC upgrades; roof reconstruction; elevator ADA access and upgrade; community meeting facilities; exterior façade and entrances; restroom facilities; interior demolition and cleaning; interior lighting; information technology improvements; and storage facilities.</t>
  </si>
  <si>
    <t>Heritage Reservation Upgrades</t>
  </si>
  <si>
    <t>Boy Scouts of America Laurel Highlands Council</t>
  </si>
  <si>
    <t>Wharton Township</t>
  </si>
  <si>
    <t>The Boy Scouts of America Laurel Highlands Council (BSA) is headquartered in Pittsburgh and serves over 17,000 youth with the support of over 8,000 volunteers. The project will entail upgrades to certaincomponents to Heritage Reservationin cluding new bathroom facilities, central camp redevelopment, conference center renovation, aquatics complex construction, shooting sports complex upgrades to facilities and infrastructureand conservation.</t>
  </si>
  <si>
    <t>Highlands Hospital Emergency Department Expansion and Improvement II</t>
  </si>
  <si>
    <t xml:space="preserve">Highlands Hospital </t>
  </si>
  <si>
    <t>Connellsville City</t>
  </si>
  <si>
    <r>
      <rPr>
        <sz val="10"/>
        <color rgb="FF000000"/>
        <rFont val="Arial"/>
        <family val="2"/>
      </rPr>
      <t>The project covers construction, renovation, upgrades, and expansion of the existing Emergency Department at Highlands Hospital. Demolition of existing outside walls will allow expansion adding 2 additional behavioral health exam rooms. Interior renovations include: flooring, door framing, roofing, interior walls, additional bathrooms, furnishings, and ceiling restorations. Structure enhancements include: new ambulance bay, exterior overhead canopy, entrance, sidewalks and paving. System improvements include: fire and safety system, HVAC upgrades, electrical upgrades, and expanding security camera system.</t>
    </r>
  </si>
  <si>
    <t>Production Expansion - PennAlt Organics, Inc. (DBA Penn Health Group)</t>
  </si>
  <si>
    <t>PennAlt Organics (DBA Penn Health Group)</t>
  </si>
  <si>
    <t>South Union Township</t>
  </si>
  <si>
    <t>The project will construct additional grow rooms for medical cannabis, each being independent and environmentally controlled, allowing for the most efficient and reliable harvest possible. Additionally, necessary security, lighting, and irrigation systems will be installed.</t>
  </si>
  <si>
    <t>Chambersburg Police Department Renovation – Phase II</t>
  </si>
  <si>
    <t>Borough of Chambersburg</t>
  </si>
  <si>
    <t>Franklin</t>
  </si>
  <si>
    <t>Chambersburg Borough</t>
  </si>
  <si>
    <t>The project will include updates to infrastructure, demolition, expansion and renovation of the existing town hall. It will provide new police department personnel facilities including offices, a sally port, public waiting areas and conference rooms, interview rooms, holding cells, storage space for records, evidence and arms, a fitness room, locker rooms, public restrooms, and a K-9 room. Additionally, roof replacement and repairs, clock tower, chimneys, motorcycle storage building, police carport, high-density evidence storage system, and sidewalk replacement.</t>
  </si>
  <si>
    <t>Franklin County Airport Hangar Improvements</t>
  </si>
  <si>
    <t>Susquehanna Area Regional Authority</t>
  </si>
  <si>
    <t>Greene Township</t>
  </si>
  <si>
    <t>The project consists of two critical components: 1. Replacement of the roof on the existing hangar; and 2. Construction of a new hangar and pilot support facility. The existing hangar at FCRA is in critical need of repairsas the roof on the hanger is deteriorating and leaks, which poses a safety and hazard risk to operators and stored equipment. The proposed scope of work will not only improve safety for current visitors and tenants, but also expand capacity to satisfy increased demand for hanger space.</t>
  </si>
  <si>
    <t>Renfrew Gristmill Reconstruction</t>
  </si>
  <si>
    <t xml:space="preserve">Renfrew Museum and Park </t>
  </si>
  <si>
    <t>Washington Township</t>
  </si>
  <si>
    <t>The project constructs a new and functioning gristmill at the park location in Washington Township, Franklin County. This reconstruction of a gristmill will take place on the ruins of the original structure, and include timber frame and restroom building, millworks and labor, pump system engineering and installation, and site utilities.</t>
  </si>
  <si>
    <t xml:space="preserve">Washington Township Municipal Building - Phase I </t>
  </si>
  <si>
    <t>The proposed new municipal office building to be constructed in this project will house administrative offices, a tax collector, and a police station. The building will be centrally located in the heart of the township's population and will provide improved access for citizens. Activities include:Site work, environmental controls, utility work, &amp; construction.</t>
  </si>
  <si>
    <t>Project: Connecting Rural Communities to Fiber-Optic Cable</t>
  </si>
  <si>
    <t>ClearFiber Inc.</t>
  </si>
  <si>
    <t>Greene</t>
  </si>
  <si>
    <t>Waynesburg Borough</t>
  </si>
  <si>
    <t>The project will utilizing ClearFiber's existing backbone infrastructure in Greene Countyto expand the service area by constructing a circle around the backbone to include most major routes in the county before further expanding their lines to individual roads. The project will purchase construction materials such as fiber cable, bolts, washers, and messenger strands. Also installed will be a ¼-inch messenger strand. The project will also purchase equipment to install services at customer premises.</t>
  </si>
  <si>
    <t>Silveus Building Rehabilitation</t>
  </si>
  <si>
    <t>Greene County Board of Commissioners</t>
  </si>
  <si>
    <t>The project renovates the Silveus Building, including demolition of some interior walls and existing interior window well areas providing new ADA restroom facilities, entrance, and ramps required to connect the 1st, 2nd, and 3rd floors to the neighboring building. Other aspects include renovations to staff office space, conference/break room areas, and stair tower; installation of a new rated stair tower from the basement to 1st floor; new interior finishes; installation of a new passenger elevator; renovations to the brick exterior and window frames; replacement of the roof and exterior windows.</t>
  </si>
  <si>
    <t>Waynesburg University Expansion</t>
  </si>
  <si>
    <t xml:space="preserve">Waynesburg University </t>
  </si>
  <si>
    <t>The project has two phases: Phase 1 will construct the CCJFI building which includes concrete, masonry, structural steel, electrical, and HVAC. The state-of-the-art facility will be 4,500 square feet and house multiple classrooms, a use of force simulator room, faculty offices, a vocational resource room, a CJP library, and handicapped accessible amenities.Phase 2 will renovate an adjacent building including demolition, masonry, electrical, and HVAC. It will support remote capabilities, including tutoring, mentoring, disability services, Diversity &amp; Belonging programs, and academic advising.</t>
  </si>
  <si>
    <t>East Broad Top Railroad Restoration Milepost 6.5 to Milepost 19.5</t>
  </si>
  <si>
    <t>EBT Foundation, Inc.</t>
  </si>
  <si>
    <t>Huntingdon</t>
  </si>
  <si>
    <t>Rockhill Borough</t>
  </si>
  <si>
    <t>The project would repair the bridge and tracks south to Saltillo and north to Colgate Grove, overall eight miles of railroad will be reopened; include site improvements and a replacement water network in the EBT's Rockhill Furnace yard; purchase track-maintenance equipment; repair the historic Rockhill Iron &amp; Coal Co. office building; include site improvements and track rehabilitation at the Colgate Picnic Grove. The project will acquire land and construct event facilities at the Colgate Picnic Grove.</t>
  </si>
  <si>
    <t>Walker Township Municipal Complex</t>
  </si>
  <si>
    <t>Walker Township</t>
  </si>
  <si>
    <t>The project will purchase a new property to be used as a municipal complex. The complex will feature a new multiuse office building, heated garage area, pole building, wash bay and salt storage. The new building will be used by the township and municipal authority, with space allocated for a potential future local police force. Having all of the township's resources in one central location will improve efficiency of employees and benefit all residents of Walker Township.</t>
  </si>
  <si>
    <t>119 Business Park Improvements</t>
  </si>
  <si>
    <t>Indiana County Development Corporation</t>
  </si>
  <si>
    <t>Indiana</t>
  </si>
  <si>
    <t>This proeject will establish a mixed-use development of approximately 25 pad-ready acres, ranging in size from 2-acres up to 14 contiguous acres with all underground utilities, but is missing the lower access road to unlock 14.393 acres. This project represents the final phase of roadway construction to access all remaining KOZ designated lots and providing the connections to existing township roadways includingengineering, design, administration, inspection &amp; testing, environmental, permitting and construction activities, including grading, stormwater management, lighting, markings and signage, according to all applicable standards.</t>
  </si>
  <si>
    <t>Indiana County - Business Park Development</t>
  </si>
  <si>
    <t>The project will acquire approximately +/- 25 acres, construct new access road to the site, demolish existing buildings, perform site preparation for conversion to a business park development.</t>
  </si>
  <si>
    <t>Indiana County - Industrial Multi-Tenant Building</t>
  </si>
  <si>
    <t>The project will construct a new, high-bay industrial facility at the Windy Ridge Business &amp; Technology Park. The new building would house multiple tenants depending on the final size, which is now proposed at approximately 30,000 SF. The proposed new building would be approximately 28' to 32' clear span rigid frame pre-engineered metal building (PEMB), including site work, building shell, all utilities, stormwater management, parking lots, etc.</t>
  </si>
  <si>
    <t>Indiana County - Jimmy Stewart Airport Improvements</t>
  </si>
  <si>
    <t>Indiana County Commissioners</t>
  </si>
  <si>
    <r>
      <rPr>
        <sz val="10"/>
        <color rgb="FF000000"/>
        <rFont val="Arial"/>
        <family val="2"/>
      </rPr>
      <t>The proposed project would entail the design, bidding, permitting, and construction of a new corporate hangar &amp; related site improvements that would house multiple aircraft, depending on the final hangar size, which is now proposed at approximately 12,000 sf. The new corporate hangar would be approximately 100' x 120' clear span rigid frame pre-engineered metal building (PEMB), including site work, building shell, all utilities, concrete apron and modified access to the taxi way.</t>
    </r>
  </si>
  <si>
    <t>Indiana County Education &amp; Technology Center II</t>
  </si>
  <si>
    <r>
      <rPr>
        <sz val="10"/>
        <color rgb="FF000000"/>
        <rFont val="Arial"/>
        <family val="2"/>
      </rPr>
      <t>Complete the build-out. All phases of design, permitting, bidding, construction, including General, Mechanical (HVAC), Electrical and Plumbing trades.</t>
    </r>
  </si>
  <si>
    <t>Indiana County Multi-Municipal Economic Development</t>
  </si>
  <si>
    <r>
      <rPr>
        <sz val="10"/>
        <color rgb="FF000000"/>
        <rFont val="Arial"/>
        <family val="2"/>
      </rPr>
      <t>The proposed projects would entail development of large pad-ready industrial focused properties and/or the construction of new high bay industrial facilities. These new land developments and building projects would include all development phases, including site work, building shell, all utility extensions, such as dual electric service, natural gas, water, sewage, telecommunications, stormwater management, access roads, parking lots, etc.</t>
    </r>
  </si>
  <si>
    <t>Indiana Regional Community Medical Care Center - Phase III</t>
  </si>
  <si>
    <t>Indiana Regional Medical Center</t>
  </si>
  <si>
    <t>The project will construct a two-story, 15,000 SF facility. The facility will house a Biosafety Level 2 Lab. There will be an outpatient specialty clinic, an ambulatory surgery clinic, and a family practice clinic in the building.</t>
  </si>
  <si>
    <t>Millers Building Phase - Academy of Culinary Arts Building</t>
  </si>
  <si>
    <t>Indiana University of PA</t>
  </si>
  <si>
    <t>Jefferson</t>
  </si>
  <si>
    <t>Punxsutawney Borough</t>
  </si>
  <si>
    <t>The project will demolish, construct, and renovate the property and buildings where classes will be held. It will construct a new state-of-the-art building with culinary laboratories and instructional spaces for faculty and students. Future improvements to, and expansion of, the existing facility will also provide a strong basis for regional economic development opportunity as the project has goals for providing retail and commercial space.</t>
  </si>
  <si>
    <t>Taylor Memorial Park Revitalization III</t>
  </si>
  <si>
    <t xml:space="preserve">Brockway Borough </t>
  </si>
  <si>
    <t>Brockway Borough</t>
  </si>
  <si>
    <r>
      <rPr>
        <sz val="10"/>
        <color rgb="FF000000"/>
        <rFont val="Arial"/>
        <family val="2"/>
      </rPr>
      <t>Brockway Borough will use the funds to revitalize, improve and expand facilities and amenities in Taylor Memorial Park, adjacent areas and other areas throughout the borough.Park &amp; Playground Restoration and Installation of ADA area for all-inclusive play. Other activities include:ADA Seating at stadium,Restroom/Storage,Basketball &amp; Dek Hockey,Sidewalks &amp; Parking,Lighting &amp; Security,Levy Walking Path, and Canoe Area.</t>
    </r>
  </si>
  <si>
    <t>101 Pittston Avenue Redevelopment</t>
  </si>
  <si>
    <t>GWR, LLC</t>
  </si>
  <si>
    <t>Lackawanna</t>
  </si>
  <si>
    <t>Scranton City</t>
  </si>
  <si>
    <r>
      <rPr>
        <sz val="10"/>
        <color rgb="FF000000"/>
        <rFont val="Arial"/>
        <family val="2"/>
      </rPr>
      <t>The project will involve the execution of building and site improvements in a densely-developed mixed-use neighborhood to greatly enhance safe and efficient employee access as well as to create additional off-site employee parking in this mixed-use neighborhood for the large number of employees at the facility. In addition to the parking area expansion, proposed improvements include a new stair tower and elevator to create new employee entrances to the building, and greatly needed building exterior improvements.</t>
    </r>
  </si>
  <si>
    <r>
      <t xml:space="preserve">1100 Penn Avenue Development </t>
    </r>
    <r>
      <rPr>
        <sz val="10"/>
        <color theme="1"/>
        <rFont val="Arial"/>
        <family val="2"/>
      </rPr>
      <t>(Scranton)</t>
    </r>
  </si>
  <si>
    <t>Mimi Equities, Inc.</t>
  </si>
  <si>
    <r>
      <rPr>
        <sz val="10"/>
        <color rgb="FF000000"/>
        <rFont val="Arial"/>
        <family val="2"/>
      </rPr>
      <t>This will entail the acquisition and complete renovation of this former manufacturing site into a mixed-use, flex space facility that will offer prime commercial space for interested tenants. Updates to include systems upgrades, utilities infrastructure, window and roof repair or replacement, floor coverings, ADA accessibility, parking, site work, and space design that will facilitate build out for commercial tenants.</t>
    </r>
  </si>
  <si>
    <t>326 Adams Avenue - Allentown Redevelopment</t>
  </si>
  <si>
    <t>Jefferson-Werner, LLC</t>
  </si>
  <si>
    <t>The project will renovate the former Scranton Counseling Center to construct apartments with ground floor retail. The project will specifically address the façade and building envelop. It will remove the 1980's stucco façade and return the building to its original appearance complete with new open storefront and expansive façade windows.</t>
  </si>
  <si>
    <r>
      <t xml:space="preserve">326 Adams Avenue - Interior </t>
    </r>
    <r>
      <rPr>
        <sz val="10"/>
        <color theme="1"/>
        <rFont val="Arial"/>
        <family val="2"/>
      </rPr>
      <t>(Scranton)</t>
    </r>
  </si>
  <si>
    <t>Scranton-Adams 326, LLC</t>
  </si>
  <si>
    <t>The project consists of interior demolition and construction of 16 market-rate residential units and 11,700 square feet of ground floor retail spread over 3 retail storefronts. The 300 block of Adams Avenue is a largely intact historic block. Renovation of this property will greatly improve the block and serve as a catalyst for further development.</t>
  </si>
  <si>
    <r>
      <t xml:space="preserve">333 Jefferson Avenue </t>
    </r>
    <r>
      <rPr>
        <sz val="10"/>
        <color theme="1"/>
        <rFont val="Arial"/>
        <family val="2"/>
      </rPr>
      <t>(Scranton)</t>
    </r>
  </si>
  <si>
    <t>Scranton-Jefferson 321, LLC</t>
  </si>
  <si>
    <t>The construction of this new 6-story complex at 333 Jefferson Avenue will provide 123 new, market-rate apartments with 20,000 square feet of ground floor retail and serve as a catalyst for further redevelopment of the 300 block of Jefferson and Adams Avenue and Scranton's overall Central Business District. This site is a gateway to the City of Scranton from the President Biden Expressway.</t>
  </si>
  <si>
    <r>
      <t>515 Linden Street</t>
    </r>
    <r>
      <rPr>
        <sz val="10"/>
        <color theme="1"/>
        <rFont val="Arial"/>
        <family val="2"/>
      </rPr>
      <t xml:space="preserve"> (Scranton)</t>
    </r>
  </si>
  <si>
    <r>
      <rPr>
        <sz val="10"/>
        <color rgb="FF000000"/>
        <rFont val="Arial"/>
        <family val="2"/>
      </rPr>
      <t>Rehabilitation of the building into apartments and amenities along with retail on the ground floor. Construction of the project and specifically the facade and building envelop including the sidewalks which have been closed as they are undermined by a collapsing sidewalk vault and are a public safety hazard. Restoration is needed for windows, facade elements, roof and sidewalks.</t>
    </r>
  </si>
  <si>
    <t>517 Bogart Project II - Slocum Hollow (Scranton)</t>
  </si>
  <si>
    <t>Slocum Hollow Properties LLC</t>
  </si>
  <si>
    <t>The project will renovate three historically significant vacant commercial buildings into a vibrant commercial hub of restaurants, commercial establishments, outdoor space, rooftop venue, and residential space. The project will renovate 30,000 SF of interior space to be developed with over fifty percent commercial use.</t>
  </si>
  <si>
    <r>
      <t>715 Linden Street Development</t>
    </r>
    <r>
      <rPr>
        <sz val="10"/>
        <color theme="1"/>
        <rFont val="Arial"/>
        <family val="2"/>
      </rPr>
      <t xml:space="preserve"> (Scranton)</t>
    </r>
  </si>
  <si>
    <r>
      <rPr>
        <sz val="10"/>
        <color rgb="FF000000"/>
        <rFont val="Arial"/>
        <family val="2"/>
      </rPr>
      <t>This project at 715 Linden Street would demolish a vacant and inoperable former funeral home and allow for the design and new construction of an 8-story mixed-use residential and commercial property in downtown Scranton. By demolishing this unused structure and performing new construction of a mixed used, multi-level building that offers an entire first floor of commercial space and 42 apartments.</t>
    </r>
  </si>
  <si>
    <t>Abington Redevelopment</t>
  </si>
  <si>
    <t>Crown S. Abington Holdings LLC</t>
  </si>
  <si>
    <t>Clarks Summit Borough</t>
  </si>
  <si>
    <r>
      <rPr>
        <sz val="10"/>
        <color rgb="FF000000"/>
        <rFont val="Arial"/>
        <family val="2"/>
      </rPr>
      <t>The project aims to repurpose existing real estate for medical and neighborhood commerical venues. It will also expand small business enterprise and small business employment growth with the construction of approximately 35,000 additional square feet of usable commercial space.</t>
    </r>
  </si>
  <si>
    <t>Abington Redevelopment - Phase II</t>
  </si>
  <si>
    <r>
      <rPr>
        <sz val="10"/>
        <color rgb="FF000000"/>
        <rFont val="Arial"/>
        <family val="2"/>
      </rPr>
      <t>The project will construct new spaces for medical and neighborhood commercial venues, as well asimproveexisting buildings which are targeted to medical and small business growth.</t>
    </r>
  </si>
  <si>
    <t>Aim Higher Program at Scranton Preparatory School</t>
  </si>
  <si>
    <t xml:space="preserve">Scranton Preparatory School </t>
  </si>
  <si>
    <t>Project will renovate Scranton Prep for a suitable learning space, including: Exterior Repointing and Miscellaneous Repairs; Resurfacing and/or Replacing Gymnasium Floors; First floor Computer Lab Room Upgrades, Fourth Floor HVAC and Lighting, Fourth Floor Classroom and Office Upgrades, Professional Services -Architectural, HVAC, Electrical, Construction Management.</t>
  </si>
  <si>
    <r>
      <t xml:space="preserve">Biden Street - Streetscape </t>
    </r>
    <r>
      <rPr>
        <sz val="10"/>
        <color theme="1"/>
        <rFont val="Arial"/>
        <family val="2"/>
      </rPr>
      <t>(Scranton)</t>
    </r>
  </si>
  <si>
    <t>City of Scranton</t>
  </si>
  <si>
    <r>
      <rPr>
        <sz val="10"/>
        <color rgb="FF000000"/>
        <rFont val="Arial"/>
        <family val="2"/>
      </rPr>
      <t>Funds will be used to install Cement Concrete Sidewalks, Colored Stamped Concrete Sidewalks, Concrete Curb, Storm Inlet with sump/hood, storm pipe, rain gardens, tree and tree pit, handicapped ramp, raised intersections for traffic calming, period lights with foundation, sidewalk vault repairs, bike land solid markings, street sign with period poles, wiring and conduit, power supply and testing pavement resurfacing, lighted entrance signage, Traffic Control during construction, E&amp;S, as well as Contingency, Engineering, and administration.</t>
    </r>
  </si>
  <si>
    <t>Carbondale Development Partners II</t>
  </si>
  <si>
    <t>Carbondale Development Partners, LLC</t>
  </si>
  <si>
    <t>Carbondale City</t>
  </si>
  <si>
    <t>The Carbondale Development Partners II Projectwill acquire multiple acres of key land located within the downtown business district and Carbondale, assembling land and buildings which are considered blighted. The project will construct a new +/- 6,400 SF commercial building. The site is expected to include a new parking lot, drive thru lanes and associated landscaping, and underground stormwater retainage.</t>
  </si>
  <si>
    <t>Covington Retail Center</t>
  </si>
  <si>
    <t>JBAR Realty, Inc.</t>
  </si>
  <si>
    <t>Covington Township</t>
  </si>
  <si>
    <r>
      <rPr>
        <sz val="10"/>
        <color rgb="FF000000"/>
        <rFont val="Arial"/>
        <family val="2"/>
      </rPr>
      <t>The project involves the development of an unimproved site on State Route 435, Covington Township, Lackawanna County, into a 40,000 square-foot community retail facility, complete with significant site improvements, including a paved parking area and enhancements to vehicle access from Route 435.The Covington Retail Center Project will act as an economic impetus for future commercial and residential development in one of the largest growing areas in Lackawanna County.</t>
    </r>
  </si>
  <si>
    <t>Davis Street Redevelopment</t>
  </si>
  <si>
    <t>Moosic Realty Partnership</t>
  </si>
  <si>
    <r>
      <rPr>
        <sz val="10"/>
        <color rgb="FF000000"/>
        <rFont val="Arial"/>
        <family val="2"/>
      </rPr>
      <t>The project, involves the development of +/- 33,000 sq. ft. mixed-use commercial/professional building strategically located in Scranton at the corner of Davis Street and Cedar Avenue. As part of the Lackawanna County community revitalization effort this project will provide a new venue for needed community services and serve to create private and public sector investment in the county.</t>
    </r>
  </si>
  <si>
    <t>Fellowship House</t>
  </si>
  <si>
    <t>Fellowship House Foundation</t>
  </si>
  <si>
    <r>
      <rPr>
        <sz val="10"/>
        <color rgb="FF000000"/>
        <rFont val="Arial"/>
        <family val="2"/>
      </rPr>
      <t>The project seeks to establish a transitional living facility in Lackawanna County for individuals who have already successfully completed a course of in-patient drug/alcohol treatment and medically supervised detoxification. The project involves the purchase of an improved parcel of land and various renovations to the building on site and its grounds. Building renovations are expected to convert the existing facility into a 25-bed facility consisting of single/double/triple bedrooms, associated bathrooms, a full-service kitchen, a recreational room, and meeting rooms. Additional improvements include updates to the mechanical, electrical and plumbing systems.</t>
    </r>
  </si>
  <si>
    <t>Fidelity Bank Headquarters</t>
  </si>
  <si>
    <t>The Fidelity Deposit and Discount Bank</t>
  </si>
  <si>
    <r>
      <rPr>
        <sz val="10"/>
        <color rgb="FF000000"/>
        <rFont val="Arial"/>
        <family val="2"/>
      </rPr>
      <t>This project will renovate a nationally-recognized, historic commercial building and repurpose it as the bank's new headquarters. The project will also renovate a vintage building located in Dunmore, updating the vintage location to showcase the bank's growing digital capabilities.</t>
    </r>
  </si>
  <si>
    <t>Geneva House Rehabilitation</t>
  </si>
  <si>
    <t>Presbyterian Senior Living</t>
  </si>
  <si>
    <r>
      <rPr>
        <sz val="10"/>
        <color rgb="FF000000"/>
        <rFont val="Arial"/>
        <family val="2"/>
      </rPr>
      <t>The project will fund construction to replace the building's elevator, fire alarm system, rooftop fans &amp; railings and hot water heaters. It will also include repaving the parking lot and refurbishing the interior and exterior façades and walls.</t>
    </r>
  </si>
  <si>
    <t>Glenmontage Commercial Development</t>
  </si>
  <si>
    <t>2020 Montage Development, LLC</t>
  </si>
  <si>
    <t>Moosic Borough</t>
  </si>
  <si>
    <r>
      <rPr>
        <sz val="10"/>
        <color rgb="FF000000"/>
        <rFont val="Arial"/>
        <family val="2"/>
      </rPr>
      <t>As part of the Lackawanna County community revitalization effort, the Glenmontage Commercial Development Project involves the property acquisition of an existing improved commercial property and new construction of a 30,000 sf two-story office building. The site will include new parking of approximately 240 parking spots, associated landscaping, and underground stormwater retainage. The existing and new buildings will house many tenants.</t>
    </r>
  </si>
  <si>
    <t>Jarett Yoder Foundation Patriot Resource Center Renovations</t>
  </si>
  <si>
    <t>Jarett Yoder Foundation</t>
  </si>
  <si>
    <r>
      <rPr>
        <sz val="10"/>
        <color rgb="FF000000"/>
        <rFont val="Arial"/>
        <family val="2"/>
      </rPr>
      <t>This project entails the complete renovations and updating of all necessary systems including Plumbing/HVAC, Fire Alarm Systems, Roof Repairs, Electrical, Window Replacements, Floor Repairs/Replacements, Related Construction Costs, Engineering and Design, Inspections, and related construction costs and contingencies on the property's nine buildings.</t>
    </r>
  </si>
  <si>
    <t>Johnson College - Campus Gateway</t>
  </si>
  <si>
    <t>O.S. Johnson Technical Institute/dba/Johnson College</t>
  </si>
  <si>
    <r>
      <rPr>
        <sz val="10"/>
        <color rgb="FF000000"/>
        <rFont val="Arial"/>
        <family val="2"/>
      </rPr>
      <t>The project will include site preparation and construction of a new 33,000 SF Gateway Building as the official entrance to the Johnson College campus. Several industry-focused exhibits, as well as interactive views of students actively learning in laboratories will be showcased. The building will be energy efficient andinclude flexible student classroom/laboratory space, student-centered administrative offices, an alumni center, and meeting areas for students and industry partners.</t>
    </r>
  </si>
  <si>
    <t>Keyser Avenue Commercial Expansion</t>
  </si>
  <si>
    <t>WSG, LLC</t>
  </si>
  <si>
    <t>Old Forge Borough</t>
  </si>
  <si>
    <r>
      <rPr>
        <sz val="10"/>
        <color rgb="FF000000"/>
        <rFont val="Arial"/>
        <family val="2"/>
      </rPr>
      <t>The project involves the acquisition of land on N. Keyser Avenue in Old Forge, Pennsylvania to facilitate the construction of a new +/- 40,000 square foot structure, the renovation of an existing building, and the performance of necessary sitework improvements. The intention is to provide a venue for small-business manufacturers and support industries that is reasonably priced, properly zoned, and proximate to the regional highway/turnpike/interstate network.</t>
    </r>
  </si>
  <si>
    <t>Keystone College Living Learning Educational Complex</t>
  </si>
  <si>
    <t>Keystone College</t>
  </si>
  <si>
    <t>Laplume Township</t>
  </si>
  <si>
    <r>
      <rPr>
        <sz val="10"/>
        <color rgb="FF000000"/>
        <rFont val="Arial"/>
        <family val="2"/>
      </rPr>
      <t>Keystone College will construct a new 25,000 square foot Educational Facility that will feature new multi-focus educational center incorporating the Keystone College Oppenheim Children's Center, an early childhood education provider; relocating the DePaul School, a private education institution, that provides a well-structured system of programs aimed at maximizing abilities and compensating for a students' disabilities providing them with the skills necessary to succeed academically; and Keystone College Education Department into a new construction 25,000 square foot facility which will include lecture hall, curriculum labs, and virtual educational training lab.</t>
    </r>
  </si>
  <si>
    <t>Lackawanna College Center for Technology Innovation</t>
  </si>
  <si>
    <t>Lackawanna College</t>
  </si>
  <si>
    <r>
      <rPr>
        <sz val="10"/>
        <color rgb="FF000000"/>
        <rFont val="Arial"/>
        <family val="2"/>
      </rPr>
      <t>The project will feature remediation, construction and renovation to transform the 891 Providence Road property into the Lackawanna College Center for Technology Innovation (LCCTI). The property features a one-story building of approximately 125,000SF situated on nearly six acres. The project includes abatement and remediation of environmental conditions and construction (interior and exterior demolition, construction and renovations) to restore the property for educational and commercial use. Exterior site improvements to parking and paved areas, site lighting, and other site improvements. The completed facility will contain six fit-out spaces of 2,000-5,000 SF.</t>
    </r>
  </si>
  <si>
    <t>Lackawanna County Criminal Justice Center</t>
  </si>
  <si>
    <t>LACKAWANNA COUNTY</t>
  </si>
  <si>
    <t>This project will streamline prison and processing services, and provide a safer and more efficient system to receive accused offenders, prison inmates, and those being remanded for hearings and arraignment.The building to be renovated includes: constructing holding cells and a secure passageway from the new facility to the prison, provisioning of appropriate IT functions, and constructing offices to perform criminal and common pleas court duties, probation, processing and holding of person awaiting trial or hearings.The site will also be a dedicated virtual hearings location with the purchase and installation of a polycom/virtual hearing system that will create linkages throughout the justice system to include all court related activities, hearings, arraignments, witness testimony and appearances.</t>
  </si>
  <si>
    <t>Lackawanna County Parks Improvement</t>
  </si>
  <si>
    <t>Lackawanna County</t>
  </si>
  <si>
    <r>
      <rPr>
        <sz val="10"/>
        <color rgb="FF000000"/>
        <rFont val="Arial"/>
        <family val="2"/>
      </rPr>
      <t>This project entails the construction, demolition, infrastructure and related costs to demolition the current filter house and removal of the inoperable pool filtration system; construction of a new filter house; renovation to the pool bath house to convert the facility to restrooms only; renovations to add outdoor showers; creation of pool ADA accessibility with zero entry; replacement of filter, lining, and all associated piping and tanks and all related costs. This project also includes the purchase and installation of a splash park recreation.</t>
    </r>
  </si>
  <si>
    <t>Larch Street Redevelopment</t>
  </si>
  <si>
    <t>Hamidian Holdings, LLC</t>
  </si>
  <si>
    <t>The Larch Street Redevelopment Project will redevelopthe 1.4-acre Larch Street property, construct two new stair towers, and install a new elevator, to provide 10,000 SF of clinical and office space, and 21,000 SF of space to be used for their pre-Kindergarten/daycare program. The project site will be regraded to develop approximately 80 new parking spaces.</t>
  </si>
  <si>
    <t>Leonard Theater - Scranton</t>
  </si>
  <si>
    <t>Scranton-LTI, LP</t>
  </si>
  <si>
    <t>The project will renovate the Leonard Theater building. It will design and construct a new elevator and include associated construction work to provide handicap access to the theater.</t>
  </si>
  <si>
    <t>MFHS Circle of Care Expansion</t>
  </si>
  <si>
    <t>Maternal and Family Health Services, Inc.</t>
  </si>
  <si>
    <t>The project will renovate and fit out of a former retail space into a clinical and administrative site in order to expand and relocate MFHS's Circle of Care clinic to a first-floor location at the Marketplace at Steamtown. The additionalspace will be used to expand capacity to deliver programs.</t>
  </si>
  <si>
    <t>Mid Valley School District Biomedical Tech and Computer Science</t>
  </si>
  <si>
    <t>Mid-Valley School District</t>
  </si>
  <si>
    <t>Throop Borough</t>
  </si>
  <si>
    <t>The project entails centralizing scattered Mid Valley School District administrative offices into a newly constructed, 10,000 SF District Office, and repurposing the current central district offices &amp; boardroom into 4,000 SF of learning space for Biomedical Technology and Computer Science programs.</t>
  </si>
  <si>
    <t>Mid-Valley Economic Development</t>
  </si>
  <si>
    <t>Reliable Tree Service, LLC</t>
  </si>
  <si>
    <t>Dickson City Borough</t>
  </si>
  <si>
    <t>The project will purchase and rehabilitate an unimproved commercial property and construct a new commercial facility tobe used to house Reliable Tree Service, LLC, and potentially other businesses.</t>
  </si>
  <si>
    <t>Montage Mountain - Infrastructure</t>
  </si>
  <si>
    <t>Montage Mountain Resorts, LP</t>
  </si>
  <si>
    <r>
      <rPr>
        <sz val="10"/>
        <color rgb="FF000000"/>
        <rFont val="Arial"/>
        <family val="2"/>
      </rPr>
      <t>The project will improve infrastructure required for the development of a new hotel and conference center. This includes the design and construction of water, sewer, and electrical utilities to service the planned facility. The project will include an entertainment venue for concerts, conference center, event space, hotel rooms, and food and beverage service/catering.</t>
    </r>
  </si>
  <si>
    <t>Montage Mountain Resorts Conference Center &amp; Hotel</t>
  </si>
  <si>
    <t>Montage Mountain Resorts LP</t>
  </si>
  <si>
    <r>
      <rPr>
        <sz val="10"/>
        <color rgb="FF000000"/>
        <rFont val="Arial"/>
        <family val="2"/>
      </rPr>
      <t>The project will construct a new hotel and conference center at Montage Mountain Resorts.</t>
    </r>
  </si>
  <si>
    <t>Moosic Fire and Police Building</t>
  </si>
  <si>
    <t>Greenwood Hose Co. No. 1</t>
  </si>
  <si>
    <r>
      <rPr>
        <sz val="10"/>
        <color rgb="FF000000"/>
        <rFont val="Arial"/>
        <family val="2"/>
      </rPr>
      <t>The Moosic Fire and Police Building Project involves the demolition of the existing headquarters of Greenwood Hose Co. No. 1, and the construction of a new, larger state-of-the art facility on the same propertywith improved fire equipment ingress and egress. This new building will also serve as the new location of the Moosic Police Department.</t>
    </r>
  </si>
  <si>
    <t>Northeast Dental Clinic and Institute</t>
  </si>
  <si>
    <r>
      <rPr>
        <sz val="10"/>
        <color rgb="FF000000"/>
        <rFont val="Arial"/>
        <family val="2"/>
      </rPr>
      <t>The project will open a dental clinic and dental assistant training venue. The project will fit out the approximately 11,000 square feet of space at the North Main Avenue location to establish the dental clinic and institute.</t>
    </r>
  </si>
  <si>
    <t>Scranton City Hall</t>
  </si>
  <si>
    <t>This project seeks to repair the roof and facade of the Scranton Municipal Building (City Hall), a 3-story, Victorian Gothic Revival Style structure, located at 340 N. Washington Avenue. The goal is ultimately to ensure that the building remains the center of the city government, and continues to be accessible to the public. There are two pressing issues: the roof and facade of the building. According to an assessment the existing slate roofing and accessories on the mansards and towers are nearing the end of their serviceable life and will continue to degrade rapidly. This requested funding would allow for the replacement of the roof and repairs to the facade to prevent further damage.</t>
  </si>
  <si>
    <t>SLHDA Pre-K Center Phase 2</t>
  </si>
  <si>
    <t>Scranton-Lackawanna Human Development Agency, Inc.</t>
  </si>
  <si>
    <t>The project, Phase II, will renovate and build out the Pre-K Center. This includes building envelope, expanding classroom capacity, saftety measures, HVAC, and elecrical. Once closing and deed recording takes place, formal documentation will be provided. It will address the immediate need for expanded classroom capacity and assist essential workers with educational daycare offerings.</t>
  </si>
  <si>
    <t>Spruce Street Historic Renovation (Scranton)</t>
  </si>
  <si>
    <t>Scranton Life Realty Co, Inc.</t>
  </si>
  <si>
    <t>The project will preserve the ornate Terra Cotta façade of the historic building. It will repair and replace, as needed, the terra cotta and masonry façade, perform roof repair and replacement, and repair and replace parapets in order to protect the life span of this historic building.The project will address the building envelope repairs holistically, along with the terra cotta repairs and restoration.</t>
  </si>
  <si>
    <t>Treatment Court Advocacy Center of Lackawanna County</t>
  </si>
  <si>
    <r>
      <rPr>
        <sz val="10"/>
        <color rgb="FF000000"/>
        <rFont val="Arial"/>
        <family val="2"/>
      </rPr>
      <t>This project willrenovatethe second, third, and fourth floors of a six-story building to accommodate apartments for transitional housing. The intent of the anticipated project will require significant demolition, architectural fitout, upgrades to the elevators, a roof replacement, and replacement of existing mechanical, electrical, plumbing, and fire protection systems.</t>
    </r>
  </si>
  <si>
    <t>Triboro Industrial Park Development</t>
  </si>
  <si>
    <t>Triboro Industrial Park, LLC</t>
  </si>
  <si>
    <t>Olyphant Borough</t>
  </si>
  <si>
    <t>The project represents the first phase in a two-phase endeavor to develop this strategically located property. This phase focuses on preparing the eastern portion of the property for surface and building improvements, and will involve activities such as earthwork/excavation, clearing, utility relocation, mine mitigation, erosion and sedimentation control, and storm water ponds preparation.</t>
  </si>
  <si>
    <t>Valley Lodge</t>
  </si>
  <si>
    <t>The Valley Lodge, LLC</t>
  </si>
  <si>
    <r>
      <rPr>
        <sz val="10"/>
        <color rgb="FF000000"/>
        <rFont val="Arial"/>
        <family val="2"/>
      </rPr>
      <t>The project will purchase two adjacent properties. The first is currently improved with a mixed-use commercial/residential structure which will be renovated into a recovery house. The warehouse on the second property will be demolished and the site stabilized to make way for a clinical building. Renovations will also include asbestos remediation.</t>
    </r>
  </si>
  <si>
    <t>Arconic Lancaster Mill Expansion</t>
  </si>
  <si>
    <t>Arconic Corporation</t>
  </si>
  <si>
    <t>Lancaster</t>
  </si>
  <si>
    <t>Manheim Township</t>
  </si>
  <si>
    <t>The project will purchase and install capital equipment to increase metal processing. It will expand the existing continuous rolling mill. This adds a station to an existing 3 piece of equipment. The scope will include coolant reuse and filtration system increases, fire suppression expansion, logic control system updates, and fume and mist abatement system expansion. Also included is the addition of the 18th batch processing oven to the department. Existing equipment will be relocated to allow for the new furnace. Emission control devices are also part of this install. The project will also increase the chip handling capacity and speed to address the higher through put rates.</t>
  </si>
  <si>
    <t>Black Horse Distribution Center</t>
  </si>
  <si>
    <t>Wright Ebersole LLC</t>
  </si>
  <si>
    <t>East Cocalico Township</t>
  </si>
  <si>
    <r>
      <rPr>
        <sz val="10"/>
        <color rgb="FF000000"/>
        <rFont val="Arial"/>
        <family val="2"/>
      </rPr>
      <t>The Black Horse Distribution Center project aims to streamline this bakery's logistical operations by building a state of the art distribution center directly across from this bakery's manufacturing site. The project is comprised of two components: 1) property acquisition; and 2) demolition of the existing structures and construction of a new distribution center.</t>
    </r>
  </si>
  <si>
    <t xml:space="preserve">City of Lancaster Police Station Renovations </t>
  </si>
  <si>
    <t>City of Lancaster</t>
  </si>
  <si>
    <t>Lancaster City</t>
  </si>
  <si>
    <t>The project will renovate the Lancaster City Police Station parking deck, upgrade site security, and replace the wooden windows with vinyl. Capital improvements include structural repairs to both horizontal and vertical elements of the parking structure, replacement of the waterproofing traffic membrane system, drainage improvements, cleaning, line striping and other miscellaneous repairs. The existing aluminum-clad wooden windows will be replaced with operable, solid aluminum replacement units. Security Upgrades will include exterior floodlights for greater perimeter visibility, the addition of an exterior gate at the W. Chestnut St. ramp, and supplemental site fencing, roll-down security gates at points of pedestrian access, and camera system upgrades.</t>
  </si>
  <si>
    <t>City of Lancaster Visitor Center</t>
  </si>
  <si>
    <r>
      <rPr>
        <sz val="10"/>
        <color rgb="FF000000"/>
        <rFont val="Arial"/>
        <family val="2"/>
      </rPr>
      <t xml:space="preserve">Facility improvements will modernize the Visitor Center and 1st floor museum tocreate more handicap accessible entrance, create an entire new public rest rooms mechanism. In addition we will upgrade our technology / digital mapping system. All funding request will be used for design and engineering, documentation, bidding and negotiation, construction. </t>
    </r>
  </si>
  <si>
    <t>Janus School STEM Expansion</t>
  </si>
  <si>
    <t>The Janus School</t>
  </si>
  <si>
    <t>Mount Joy Borough</t>
  </si>
  <si>
    <t>The project will construct four additional classroom spaces. These flexible classrooms will provide a much needed space as well as upgrades in security, technology, and facilities including: updating the security and announcement systems, replacing aging Ethernet wiring, upgrading HVAC filtration and software, replacing carpet, and updating the multipurpose sound and projection technology.</t>
  </si>
  <si>
    <t>Lancaster General Hospital Cardiology Expansion</t>
  </si>
  <si>
    <t>Lancaster General Hospital</t>
  </si>
  <si>
    <t>The project will demolish parts of the second floor of the vacated Catheterization/Electrophysiology  Lab support spaces, the existing equipment storage space, and the existing corridor, a total of 6,883 SF. The space will then be renovated to accommodate eight pre/post patient bays for the Cath/EP procedures, as well as clinical support space to service the patient areas, creation of a new electrical closet, and a new data closet/technology distribution room. This phase also includes HVAC, electrical, plumbing, fire protection construction, and new finishes in the existing corridor.</t>
  </si>
  <si>
    <t>Lancaster Life Sciences Incubator</t>
  </si>
  <si>
    <t>Lynthera Corporation</t>
  </si>
  <si>
    <t>West Hempfield Township</t>
  </si>
  <si>
    <t>The project will construct a 2-story steel building to accomodate an expanded wet laboratory for Lynthera's medical research; a conference room; a flexible office space which will be pre-fitted for future conversion to laboratory or other specific uses. This new LLSI facility will accomodate Lynthera and expansion stage start-ups in the life sciences, digital health, medical device and related technology sectors.</t>
  </si>
  <si>
    <t>National Watch and Clock Museum Facility Renovation</t>
  </si>
  <si>
    <t>National Association of Watch and Clock Collectors, Inc.</t>
  </si>
  <si>
    <t>Columbia Borough</t>
  </si>
  <si>
    <t>The project will retro fit the existing HVAC system. This includes demolition of existing major HVAC equipment, provision and installation of new HVAC equipment (to include 4 air handling units, 2 high efficiency boilers and pumps, 4 humidifiers, and a new digital control system), and provision and installation of all boiler piping, ductwork, chilled water and hot water piping, insulation and accessories, and HVAC start-up.</t>
  </si>
  <si>
    <t>New Lancaster Public Library at Barney Ewell Plaza</t>
  </si>
  <si>
    <t>Lancaster Public Library</t>
  </si>
  <si>
    <t>This project will finish the interior of the 38,600SF space. It will build the walls and ceilings, the electrical and HVAC systems, flooring, doors and windows, plumbing, and finishes. This will create the adult library and public computer stations, separate children's and young adult libraries, community meeting and program spaces, small study rooms, collections processing and administrative areas, and public restrooms.</t>
  </si>
  <si>
    <t>Pleasant View Communities Cultural Center</t>
  </si>
  <si>
    <t>Pleasant View Communities</t>
  </si>
  <si>
    <t>Penn Township</t>
  </si>
  <si>
    <r>
      <rPr>
        <sz val="10"/>
        <color rgb="FF000000"/>
        <rFont val="Arial"/>
        <family val="2"/>
      </rPr>
      <t>The project includes the vertical construction and interior fit-outof the Pleasant View Communities Cultural Center that will incorporate advanced sustainability technologies such as hybrid ventilation, rain harvesting, solar energy, and geothermal capabilities. It will have space for events and gatherings, maker space/artesian studios, and a therapeutic recreational program for disabled individuals. The public library will also be relocating to this building.</t>
    </r>
  </si>
  <si>
    <t>Pod 1A Education Center</t>
  </si>
  <si>
    <t>Rock Lititz Properties, LP</t>
  </si>
  <si>
    <t>Warwick Township</t>
  </si>
  <si>
    <r>
      <rPr>
        <sz val="10"/>
        <color rgb="FF000000"/>
        <rFont val="Arial"/>
        <family val="2"/>
      </rPr>
      <t>The funds will be used for site work and the construction of the building, including the build-out for the building's three tenants. The Pod 1A Education Center project includes engineering, design and construction. The structure will be built to accommodate three tenants.</t>
    </r>
  </si>
  <si>
    <t xml:space="preserve">Rebman’s Building Redevelopment </t>
  </si>
  <si>
    <t>OZFund Inc.</t>
  </si>
  <si>
    <r>
      <rPr>
        <sz val="10"/>
        <color rgb="FF000000"/>
        <rFont val="Arial"/>
        <family val="2"/>
      </rPr>
      <t>The project will demolish exisiting structures and redevelop the Rebman's site in south Lancaster City to create safe, affordable, and sustainable living and commercial spaces geared towards Lancaster's working families. The redevelopment plan calls for the construction of 72 affordable housing units and a 14,684 SF commercial space in a new, 4-story, 88,0000 SF mixed-use building, and possible new childcare facilities to be constructed in a separate building on-site.</t>
    </r>
  </si>
  <si>
    <t>Warwick School District Facilities Capital Improvement Program</t>
  </si>
  <si>
    <t>Warwick School District</t>
  </si>
  <si>
    <r>
      <rPr>
        <sz val="10"/>
        <color rgb="FF000000"/>
        <rFont val="Arial"/>
        <family val="2"/>
      </rPr>
      <t>The project has three components: 1) building exterior and interior renovations; 2) replacement of building mechanical systems; and 3) upgrades to the athletic complex. Targeted building renovations include: exterior walls, roofing systems, general structure; windows and doors; interior walls; bathrooms/accessibility; casework; finishes (paint, ceilings, flooring) and locker rooms. System upgrades: mechanical; electrical; fire protection; and plumbing. Proposed upgrades to the athletic complex: the construction of a new fieldhouse; replacement of bleachers; turf hockey field; and additional parking.</t>
    </r>
  </si>
  <si>
    <t>YWCA Lancaster Sexual Assault Prevention and Counseling Center</t>
  </si>
  <si>
    <t>YWCA Lancaster, Inc.</t>
  </si>
  <si>
    <t>The project will renovate the YWCA ground level to expand the Sexual Assault Prevention and Counseling Center facilities. An ADA accessible and private entrance and full size elevator will provide greater safe and private access to the space.The current storage and locker rooms will be converted into bright, trauma-informed spaces for therapy, child and adult counseling groups, private counseling space and staff offices.</t>
  </si>
  <si>
    <t>City of New Castle RACP Downtown</t>
  </si>
  <si>
    <t>City of New Castle</t>
  </si>
  <si>
    <t>Lawrence</t>
  </si>
  <si>
    <t>New Castle City</t>
  </si>
  <si>
    <t>This project includes the acquisition and improvements to the property. The improvements will include electrical upgrades, some exterior improvements to make the building more attractive for future occupants, and selected interior improvements to address minor damage that has occurred during the vacancy of the building.</t>
  </si>
  <si>
    <t>IBEW 712 Solar Training Facility</t>
  </si>
  <si>
    <t>Western Central PA Electrician Joint Apprenticeship &amp; Training Committee</t>
  </si>
  <si>
    <t>Neshannock Township</t>
  </si>
  <si>
    <t>The project will construct a state-of-the-art alternative energy training equipment for the electrical apprenticeship training center on a six-acre parcel. The building's HVAC system with utilize a geothermal heat pump and electricity will be generated from a solar array located on the property. The project will also construct outdoor training areas to comply with recent COVID-19 social distancing guidelines. A 150-stall parking lot and other site improvements will be conducted. The project will also entail other alternative energy training equipment with vehicle charging stations, wind turbines, a welding and charging building, and energy dashboard.</t>
  </si>
  <si>
    <t>RIDC-Mahoning Industrial Park</t>
  </si>
  <si>
    <t>Mahoning Township</t>
  </si>
  <si>
    <r>
      <rPr>
        <sz val="10"/>
        <color rgb="FF000000"/>
        <rFont val="Arial"/>
        <family val="2"/>
      </rPr>
      <t>The project includes creation of an industrial park in Lawrence County. The entire development will be completed in four phases. Generally, the work will include installation of new roadways, utilities, and stormwater management facilities. Work also includes earthmoving, fine and rough grading, and placement of erosion and sedimentation controls. The subsurface utilities each run the distance of the roadway and include stormwater and sanitary wastewater conveyance, potable water, natural gas, and electric and telecommunication ductbanks and will be turned over for public use.</t>
    </r>
  </si>
  <si>
    <t>Shenango Recreation Complex</t>
  </si>
  <si>
    <t>Shenango Area School District</t>
  </si>
  <si>
    <t>Shenango Township</t>
  </si>
  <si>
    <r>
      <rPr>
        <sz val="10"/>
        <color rgb="FF000000"/>
        <rFont val="Arial"/>
        <family val="2"/>
      </rPr>
      <t>The four-season facility is designed to accommodate a variety of recreational and sports activities, as well as space for the academic needs of Shenango Area School District. The new facility aims to enhance community educational, recreational, and cultural development through this expansion. The Shenango Recreation Complex consists of: storm water management and utility relocations, utility extensions, new building construction, and site concrete and paving.</t>
    </r>
  </si>
  <si>
    <t>Steelite Expansion Phase II</t>
  </si>
  <si>
    <t>Steelite International U.S.A., Inc.</t>
  </si>
  <si>
    <t>The project will erect apre-engineered steel building as an addition to Steelite International's existing facility. It will provide the space necessary to expand current operations. It willdevelop the site, purchase the pre-engineered steel building and materials, as well as building systems equipment. Technology and life safety measures will also be an integral part.</t>
  </si>
  <si>
    <t xml:space="preserve">Barn Rebuild </t>
  </si>
  <si>
    <t xml:space="preserve">Prairie Fire Farms Foundation </t>
  </si>
  <si>
    <t>Lebanon</t>
  </si>
  <si>
    <t>East Hanover Township</t>
  </si>
  <si>
    <r>
      <rPr>
        <sz val="10"/>
        <color rgb="FF000000"/>
        <rFont val="Arial"/>
        <family val="2"/>
      </rPr>
      <t>The project demolish the current 35 stall barn, and the rebuild a new 35 stall barn, equine rehabilitation area, and other facilities. The rebuild includes regrading of the plot of land for water run off, new plumbing and electrical in the barn, rebuild of the 35 stall, equine rehabilitation area, and other facilities that is completely ADA compliant.</t>
    </r>
  </si>
  <si>
    <t>City of Lebanon Transit Intermodal Center and Parking Garage</t>
  </si>
  <si>
    <t>City of Lebanon</t>
  </si>
  <si>
    <t>Lebanon City</t>
  </si>
  <si>
    <t>The project will acquire a property at 735 Cumberland Street to renovate for city offices and provide space to HACC, Lebanon Campus. Funds will also be used for construction of a new 4 level parking garage in the downtown, renovate an existing building to meet the needs for city office, and construct an attached secured parking garage for the police department. The secured parking garage for police provides safer transfer of offenders preventing contact with the general public. The garage will be utilized for storage of vehicles to be examined and processed as evidence in criminal cases.</t>
  </si>
  <si>
    <t>Eastern Lebanon County HS Athletic Facilities</t>
  </si>
  <si>
    <t>Eastern Lebanon County SD</t>
  </si>
  <si>
    <r>
      <rPr>
        <sz val="10"/>
        <color rgb="FF000000"/>
        <rFont val="Arial"/>
        <family val="2"/>
      </rPr>
      <t>The District is proposing the construction of a new gym adjacent to the existing auxiliary gym. The current gym space will be repurposed for other athletic uses. The new gym will allow sufficient seating and space for modern athletic competition. There will also be an operable wall to separate the gym to be able to utilize the space for academic and athletic purposes at once. The new gym will receive modern HVAC equipment.</t>
    </r>
  </si>
  <si>
    <t>LVC Nursing &amp; Interdisciplinary Health Education Facility</t>
  </si>
  <si>
    <t>Lebanon Valley College</t>
  </si>
  <si>
    <t>Annville Township</t>
  </si>
  <si>
    <t>The project will construct a new facility for the Bachelor of Science in Nursing Degree Program and other, new nursing and health programs. The 37,000 SF building will contain multiple teaching spaces, including five simulation labs, two skills labs w/associated exam spaces, three classrooms, and a wet lab. A home health simulation area is also included. Faculty areas include private and open offices for 14+ faculty and staff. Meeting rooms, study areas, and support spaces complete the facility.</t>
  </si>
  <si>
    <t xml:space="preserve">Whole Plants Health Expansion </t>
  </si>
  <si>
    <t>Whole Plants LLC</t>
  </si>
  <si>
    <r>
      <rPr>
        <sz val="10"/>
        <color rgb="FF000000"/>
        <rFont val="Arial"/>
        <family val="2"/>
      </rPr>
      <t>This project will result in construction and renovation to expand WPH's grow and processing space in the former Cocoa Mulch Plant building. The scope of work includes demolition, masonry, metal work, flooring, painting, wallboards, fire protection, plumbing, HVAC, mechanical and electrical work.</t>
    </r>
  </si>
  <si>
    <t>Basin Street Redevelopment</t>
  </si>
  <si>
    <t xml:space="preserve">Allentown Economic Development Corporation </t>
  </si>
  <si>
    <t>Lehigh</t>
  </si>
  <si>
    <t>Allentown City</t>
  </si>
  <si>
    <t>This project is Phase 1B of the Basin Street Redevelopment Project, which constructs the foundation of the building. Specifically, cast in place foundations, footings, and piers and the associated 6" stone base and 8" slab on ground. It will also be used to erect pre-cast wall panels.</t>
  </si>
  <si>
    <t>BioTech Construction and Infrastructure Neighborhood Improvement</t>
  </si>
  <si>
    <t>US Specialty Formulations LLC</t>
  </si>
  <si>
    <r>
      <rPr>
        <sz val="10"/>
        <color rgb="FF000000"/>
        <rFont val="Arial"/>
        <family val="2"/>
      </rPr>
      <t>This project focuses on utilities relocation, beatification and relandscaping of parking areas and lot, then construction of a critical clinical materials handling and storage area at the project site. Project to include:restore roof and exterior of the current building, to improve the exterior appearance of the parking lot and to addition of outdoor art. This work also includes the addition of sidewalks and a small for viewing the outdoor are accessible during business hours.</t>
    </r>
  </si>
  <si>
    <t xml:space="preserve">Coca-Cola Park Amenities and Renovations </t>
  </si>
  <si>
    <t>LV Baseball LP</t>
  </si>
  <si>
    <r>
      <rPr>
        <sz val="10"/>
        <color rgb="FF000000"/>
        <rFont val="Arial"/>
        <family val="2"/>
      </rPr>
      <t>This project entails expanding the clubhouse, male and female locker rooms, training facilities, hydro space, and center field entrance to accommodate the shift in the parking situation due to the development of adjacent land/lot. We also plan to enhance fan offerings at the ballpark by expanding the entry plaza space.</t>
    </r>
  </si>
  <si>
    <t>Da Vinci Science Center Downtown Allentown</t>
  </si>
  <si>
    <t>Da Vinci Science City, LLC</t>
  </si>
  <si>
    <t>The project will construct a 67,300 SF new Science Center outfitted with 30,000 SF of STEM-based interactive exhibits, an 8,600 SF STEAM Learning Center with specially-equipped labs and workshop spaces, a 150-seat demonstration theater, a grand courtyard assembly and exhibit space, and visitor amenities including a café and retail store. Public improvements immediately adjacent to the site will include a Science and Arts Walk and Entry Plaza that will connect the Science Center with parking, the PPL Center Arena, and the Hamilton-Street Business District. Additional public improvements will include the extension of Court Street, and improvements to 8th St. and 9th St. to accommodate vehicular traffic to the facility.</t>
  </si>
  <si>
    <t>Da Vinci Science Center Downtown Allentown 2</t>
  </si>
  <si>
    <r>
      <rPr>
        <sz val="10"/>
        <color rgb="FF000000"/>
        <rFont val="Arial"/>
        <family val="2"/>
      </rPr>
      <t>The project will construct a new science center outfittedwith STEM-based, interactive exhibits; a STEAM learning center with specially-equipped labs and workshop spaces; a demonstration theater; a grand courtyard assembly and exhibit space; and visitor amenities including a café and retail store. Public improvements immediately adjacent will include a science and arts walk, entry plaza, and the extension of Court Street, and improvements to 8th and 9th streets.</t>
    </r>
  </si>
  <si>
    <t>Early Childhood Education Center and Neighborhood Resource Center</t>
  </si>
  <si>
    <t>Community Services for Children, Inc</t>
  </si>
  <si>
    <r>
      <rPr>
        <sz val="10"/>
        <color rgb="FF000000"/>
        <rFont val="Arial"/>
        <family val="2"/>
      </rPr>
      <t>Community Services for Childrenwill build a unique, state-of-the-art indoor and outdoor early childhood education centercomplete with classrooms fully equipped with technology to support various learning modalities, a gross motor skills space, innovation lab, library, parent/family education and skills space, and conference space.</t>
    </r>
  </si>
  <si>
    <t>Iron Works Catasauqua - Phase II</t>
  </si>
  <si>
    <t>Catasauqua Borough</t>
  </si>
  <si>
    <t>The project redevelops the former Crane Iron Works site for a mix of commercial, residential, and public uses. This phase includes public improvements at the site which are typically dedicated to the municipality such as water, storm water, and sanitary sewer infrastructure, erosion and sedimentation control facilities, and trenching for dry utilities (electric, telecom, gas, etc.).</t>
  </si>
  <si>
    <t>KidsPeace Orchard Hills Campus Improvements</t>
  </si>
  <si>
    <t>KidsPeace Corporation</t>
  </si>
  <si>
    <t>North Whitehall Township</t>
  </si>
  <si>
    <t>The project will renovatethe KidsPeace Orchard Hills campus. This includes construction of buildings/additions, construction and renovation on all existing buildings and property, safety improvements (including fire and security upgrades), utility improvements (including HVAC and water), and parking lots. Improvements will help ensure the safety and maintenance of the facilities and property to continue to provide help to children and families in need.</t>
  </si>
  <si>
    <t>Lehigh Riverfront Redevelopment Parking Facility</t>
  </si>
  <si>
    <t>Allentown Parking Authority</t>
  </si>
  <si>
    <t>This project will construct apublic parking garage. The parking garage will serve the Lehigh Riverfront project allowing for greater use of the remaining property of business and residential development.</t>
  </si>
  <si>
    <t>Little Lehigh Infrastructure III</t>
  </si>
  <si>
    <t>Allentown Housing Authority</t>
  </si>
  <si>
    <t>This project will address the need for affordable units in the Allentown Market. The new development will include two phases, and this project is the first, 50-unit phase. Little Lehigh Redevelopment - Phase I will consist of the demolition of 9 existing structures and the new construction of 5 buildings plus a community building in their place. Phase I will total 63,471 SF and will have 50 total units: 13 one-bedrooms; 15 two-bedrooms, 15 three-bedrooms, and 7 four-bedrooms. All units will available for general occupancy.</t>
  </si>
  <si>
    <t>LVH-Cedar Crest, Neonatal Intensive Care Unit</t>
  </si>
  <si>
    <t>Lehigh Valley Health Network, Inc.</t>
  </si>
  <si>
    <t>Salisbury Township</t>
  </si>
  <si>
    <r>
      <rPr>
        <sz val="10"/>
        <color rgb="FF000000"/>
        <rFont val="Arial"/>
        <family val="2"/>
      </rPr>
      <t>This project will expand the current 32 bed NICU, accommodate increased needs for Level IV beds and address a need for family-centered care. A single family room design provides privacy, sleep space for mothers, and superior infection prevention capabilities during a global pandemic. After this project is completed there will be approximately 46-50 Level IV beds with 2-4 being negative pressure capable. There will be 1-2 special procedure rooms within the NICU suite.</t>
    </r>
  </si>
  <si>
    <t>Mishka Vodka Facility</t>
  </si>
  <si>
    <t>This Life Forever, Inc.</t>
  </si>
  <si>
    <r>
      <rPr>
        <sz val="10"/>
        <color rgb="FF000000"/>
        <rFont val="Arial"/>
        <family val="2"/>
      </rPr>
      <t>Funds will be used for acquisition of the property, which includes two parcels. Funds will also support Phase I environmental studies; replacement of the roof; upgrades to the building's electrical system; upgrades to the HVAC system; upgrades to the plumbing; leveling, regrading,and resurfacing of the parking lot.</t>
    </r>
  </si>
  <si>
    <t>Mount Trexler Manor Expansion of Veterans and Brain Injury Services Phase 2</t>
  </si>
  <si>
    <t>Mount Trexler Manor, Inc.</t>
  </si>
  <si>
    <t>Upper Saucon Township</t>
  </si>
  <si>
    <r>
      <rPr>
        <sz val="10"/>
        <color rgb="FF000000"/>
        <rFont val="Arial"/>
        <family val="2"/>
      </rPr>
      <t>This project will create five 8-bed cottages to provide both residential and clinical services for veterans and other individuals with tarumatic brain injuries. Each cottage is self sufficient with bedrooms/baths, medication room, a kitchen, community areas, laundry facilities, and a learning lab. Each cottage will be ADA accessible.</t>
    </r>
  </si>
  <si>
    <t>Muhlenberg College - Parkway Community Building - RACP</t>
  </si>
  <si>
    <t>Muhlenberg College</t>
  </si>
  <si>
    <t>The project will construct a new, three-story building on the site of the former Sigma Phi Epsilon house, which will be razed as part of this project. Construction features of the building will include: new windows, HVAC system, solar photovoltaic technology, high-performance lighting and controls, and rain water harvesting. The building will include classroom and collaboration space, art and innovation studios, and faculty and staff offices, and feature conference space for meetings, offices for community engagement staff, and advising and team meeting space for adult students.</t>
  </si>
  <si>
    <t>Neuweiler Brewery Revitalization</t>
  </si>
  <si>
    <t>Lehigh River Development Corp. III, LLC.</t>
  </si>
  <si>
    <r>
      <rPr>
        <sz val="10"/>
        <color rgb="FF000000"/>
        <rFont val="Arial"/>
        <family val="2"/>
      </rPr>
      <t>The Neuweiler Brewery Revitalization Project is the most critical redevelopment project in the City of Allentown, due to its size, location and historical significance. Since then, the Brewery has remained blight and vacant - creating unsafe and hazardous conditions for area residents. This Project proposes to redevelop the Brewery into a world-class mixed-use redevelopment.The funds will be used for micropiles and foundations.</t>
    </r>
  </si>
  <si>
    <t>Readington Farms</t>
  </si>
  <si>
    <t>Readington Farms, Inc.</t>
  </si>
  <si>
    <t>Upper Macungie Township</t>
  </si>
  <si>
    <t>This is a greenfield project to be built on 48+ acres in Lehigh County. A new 250,000 SF facility will beconstructed to receive raw milk, process and distribute. The facility will include the latest technology in dairy processing and include a state-of-the-art automated retrieval system in the warehouse. The site will serve as the corporate headquarters for Readington Farms, Inc. Ultimately, the project will purchase the land, develop the processing center, and purchase the necessary equipment.</t>
  </si>
  <si>
    <t>Recipe for the Future Capital Campaign - New Headquarters at 1302 Sherman Street</t>
  </si>
  <si>
    <t>Meals on Wheels of the Greater Lehigh Valley</t>
  </si>
  <si>
    <t>The project will finish the renovations of the new headquarters of Meals on Wheels of the Greater Lehigh Valley. There is an existing structure being remodeled. Specifically, it will address paving and a new roof.</t>
  </si>
  <si>
    <t>Riverside Drive - Stage 5</t>
  </si>
  <si>
    <t>The Waterfront Development Company</t>
  </si>
  <si>
    <r>
      <rPr>
        <sz val="10"/>
        <color rgb="FF000000"/>
        <rFont val="Arial"/>
        <family val="2"/>
      </rPr>
      <t>Since all lands are secured, and designs are complete, funds received will be used for roadway construction. Generally, these funds are being used for pre-construction efforts, erosion and sediment control, excavation, stormwater system installations, streetscapes, pathway construction, and signage installation. Construction efforts include general conditions, earthwork, concrete installation, paving, and signage installation.</t>
    </r>
  </si>
  <si>
    <t>Security Checkpoint and Terminal Connector at Lehigh Valley International Airport (ABE) - PH.II</t>
  </si>
  <si>
    <t>Lehigh-Northampton Airport Authority</t>
  </si>
  <si>
    <t>Hanover Township</t>
  </si>
  <si>
    <t>The project will deliver a new 4-lane security screening checkpoint within an elevated terminal connector.The project includes: an addition to the terminal complexenabling a federally-compliant 4 lane passenger security screening area; 4 new elevators and 4 new escalators to meet ADA standards; reducedwalking distancesand decreased ADA vertical transitions; state-of-the-art air purification and anti-microbial finishes; optimized lighting.</t>
  </si>
  <si>
    <t xml:space="preserve">St. Luke's Hospital - Sacred Heart Sigal Center Parking Garage Accessibility </t>
  </si>
  <si>
    <t xml:space="preserve">St. Luke's Hospital - Sacred Heart </t>
  </si>
  <si>
    <t>The construction project connecting the Sigal Center with the St. Luke's Parking Garage next to it. The parking garage improvements include a new vehicular access ramp from the parking lot at the Sigal Center and a new pedestrian bridge from the second floor of the parking garage into the Sigal Center. Project includes utility relocation/coordination, a new pedestrian bridge, the relocation of the parking garage entrance/ramp, and new lighting.</t>
  </si>
  <si>
    <t>Whitehall Township Police &amp; Municipal Services Complex - Phase II</t>
  </si>
  <si>
    <t>Whitehall Township</t>
  </si>
  <si>
    <r>
      <rPr>
        <sz val="10"/>
        <color rgb="FF000000"/>
        <rFont val="Arial"/>
        <family val="2"/>
      </rPr>
      <t>The project involves the construction of a new police station adjacent to the existing Township Building and a series of much-needed renovations and improvements to several other buildings at the complex. These improvements include the addition of the elevator/lobby to the Township Building, a solar canopy for police car/vehicle protection, and fit-out of the public works building interior shop and storage mezzanine.</t>
    </r>
  </si>
  <si>
    <t>Button Propane Transload Facility</t>
  </si>
  <si>
    <t xml:space="preserve">Luzerne County </t>
  </si>
  <si>
    <t>Luzerne</t>
  </si>
  <si>
    <t>Fairview Township</t>
  </si>
  <si>
    <r>
      <rPr>
        <sz val="10"/>
        <color rgb="FF000000"/>
        <rFont val="Arial"/>
        <family val="2"/>
      </rPr>
      <t>The proposed propane/butane transload will be the anchor to support that expansion to serve residential, agricultural, commercial and industrial accounts.Button Holdings Inc. seeks to construct a rail-served propane/butane terminal. The plans call for installation of six 80,000 gallon tanks, of which five are for propane and one for butane storage. Complementing the tanks will be the necessary piping, electrical and control equipment to safely transfer the commodities from the rail cars, to storage and then to truck for delivery to customers.</t>
    </r>
  </si>
  <si>
    <t>Domestic Violence Service Center Shelter Expansion - Wilkes-Barre</t>
  </si>
  <si>
    <t>Domestic Violence Service Center, Inc.</t>
  </si>
  <si>
    <t>Wilkes-Barre City</t>
  </si>
  <si>
    <r>
      <rPr>
        <sz val="10"/>
        <color rgb="FF000000"/>
        <rFont val="Arial"/>
        <family val="2"/>
      </rPr>
      <t>The project will add an expansion to the existing DVSC facility. Work associated with the expansion shall include: site demolition; demolition relative to the existing building tie in; structural frame; means of egress stairs; six client bedrooms; men's and women's toilet and bathing facilities; interior framed partitions; expansion of existing kitchen area; roofing system; ceiling systems; plumbing systems; HVAC systems; electrical power and lighting systems; and alarm and security systems.</t>
    </r>
  </si>
  <si>
    <t xml:space="preserve">Embark/CALO at the Poconos - Adolescent Treatment Center - White Haven Phase 2   </t>
  </si>
  <si>
    <t>Embark Behavioral Health/CALO Programs</t>
  </si>
  <si>
    <t>Foster Township</t>
  </si>
  <si>
    <t>The project will construct 2 buildings buildings on campus. The facilities will include: two dorm/classroom/nurse structures with kitchen and recreation/classroom areas; canine buildings, new water storage, and it will renovate the structures for administration and student counseling. 32 new beds will be added to campus.</t>
  </si>
  <si>
    <t>Franklin Center</t>
  </si>
  <si>
    <t>Franklin Sanctuary LLC</t>
  </si>
  <si>
    <t>The project will renovate a 20,000 SF propertywhich includes the restoration of a 650 seat sanctuary/auditorium for use as a convention center/meeting/presentation/educational destination. This includes roof repair, exterior stone restoration, HVAC, electrical and plumbing repair, and a new commercial kitchen.</t>
  </si>
  <si>
    <t>Gateway Center - 3.0 (Wilkes Barre)</t>
  </si>
  <si>
    <t>Greater Wilkes-Barre Industrial Fund</t>
  </si>
  <si>
    <r>
      <rPr>
        <sz val="10"/>
        <color rgb="FF000000"/>
        <rFont val="Arial"/>
        <family val="2"/>
      </rPr>
      <t>The project will create a mixed-use, 5-story, urban development, complete with a 110-room hotel, roof top bar and restaurant, breakfast cafe, and conference space. The center will showcase panoramic river, mountain, and city views - many from the rooftop bar and restaurant. The conference center will provide flexible, technologically advanced meeting space, including a balcony and terrace overlooking the Susquehanna River. The center will also feature a ground-level breakfast and lunch café, allowing outdoor seating on the corner of River and Market Streets.</t>
    </r>
  </si>
  <si>
    <t>Glen Summit Sanitary Sewer</t>
  </si>
  <si>
    <t xml:space="preserve">Mountaintop Area Joint Sanitary Authority </t>
  </si>
  <si>
    <r>
      <rPr>
        <sz val="10"/>
        <color rgb="FF000000"/>
        <rFont val="Arial"/>
        <family val="2"/>
      </rPr>
      <t>The project will install a new sewer system within the Glen Summit Development to replace the exisitng terra cotta system. During construction, trees will be removed, stumps removed, and clearing/grubbing will take place. It will further involve installation of 8” SDR 35 sanitary sewer pipe, wyes, 4” SDR 35 sanitary sewer lateral stubs and precast, and concrete manholes.The work will be mainly in gravel roads and some paved roads and wooded areas.</t>
    </r>
  </si>
  <si>
    <t>Greater Wyoming Valley Wilkes-Barre Development</t>
  </si>
  <si>
    <t>The Greater Wilkes-Barre Chamber of Business and Industry</t>
  </si>
  <si>
    <t>The project involves the construction of a new +/- 24,000 square foot social innovation facility to be located at 27 - 29 South Main Street in Wilkes-Barre, Pennsylvania. It will be the first of its kind public-private resource center in northeastern Pennsylvania.</t>
  </si>
  <si>
    <t>Hazle Township Medical Office Building (MOB)</t>
  </si>
  <si>
    <t>Hazle Township</t>
  </si>
  <si>
    <r>
      <rPr>
        <sz val="10"/>
        <color rgb="FF000000"/>
        <rFont val="Arial"/>
        <family val="2"/>
      </rPr>
      <t xml:space="preserve">The proposed project at 26 Station Circle will include a 16,000 square foot addition to an existing building to create a Medical Office Building that will include a Muscular Skeletal Orthopedic practice and an Express Care. The Orthopedic practice will include 38 exam rooms and related administrative offices, consultation rooms and minor procedure rooms. The Express Care facility will include 5 exam rooms and related support areas. </t>
    </r>
  </si>
  <si>
    <t xml:space="preserve">Hazleton Creek Commerce Center </t>
  </si>
  <si>
    <t xml:space="preserve">Hazelton Creek Commerce Center Holdings, LLC </t>
  </si>
  <si>
    <t>Hazleton City</t>
  </si>
  <si>
    <r>
      <rPr>
        <sz val="10"/>
        <color rgb="FF000000"/>
        <rFont val="Arial"/>
        <family val="2"/>
      </rPr>
      <t>The project will develop over 5,500,000 SF of commercial/industrial space with 5 buildings ranging in size from 550,000 to 2,200,000 SF. In addition to significant remediation work, there will also be the undertaking of large infrastructure development to maximize the reuse possibility. Improvements will be made at the project intersections and a privately developed and maintained internal boulevard system will be constructed, including a combination of public walking trails, landscaping improvements, and bus shelters.</t>
    </r>
  </si>
  <si>
    <t>IBEW Local 163 JATC Advanced Technology Center</t>
  </si>
  <si>
    <t>IBEW Local 163 JATC</t>
  </si>
  <si>
    <t>Nanticoke City</t>
  </si>
  <si>
    <r>
      <rPr>
        <sz val="10"/>
        <color rgb="FF000000"/>
        <rFont val="Arial"/>
        <family val="2"/>
      </rPr>
      <t>The project will improve the recent acquired property including site work, extension of the existing parking lot, replacement of the building systems, and interior build-out. An ADA bathroom will be added. The building will house IBEW Local 163 JATC's state-of-the-art Advanced Technology Center.</t>
    </r>
  </si>
  <si>
    <t>Interstate Building Materials Expansion</t>
  </si>
  <si>
    <t xml:space="preserve">Northeastern Pennsylvania Alliance </t>
  </si>
  <si>
    <t>Pittston Township</t>
  </si>
  <si>
    <r>
      <rPr>
        <sz val="10"/>
        <color rgb="FF000000"/>
        <rFont val="Arial"/>
        <family val="2"/>
      </rPr>
      <t>Because of recent and projected future growth, and in order to consolidate their sales and administrative at the physical plant location, Interstate Building Materials has put an addition on their manufacturing facility for offices and warehouse space. This also includes: a new sprinkler system, repairs to existing loading docks, and a new roof.</t>
    </r>
  </si>
  <si>
    <t>Jenkins Township Commercial Development</t>
  </si>
  <si>
    <t>Crown Holdings of NEPA, LLC</t>
  </si>
  <si>
    <t>Jenkins Township</t>
  </si>
  <si>
    <t>The project involves the redevelopment of 8 acres of reclaimed mining land to facilitate the construction of a new +/- 40,000 square foot structure and the performance of necessary sitework improvements. It is intended to provide a venue for small-business manufacturers and support industries that is reasonably priced, properly zoned, and proximate to the regional highway/turnpike/interstate network.</t>
  </si>
  <si>
    <t>Jewish Community Alliance JCC Camp Improvement</t>
  </si>
  <si>
    <t>Jewish Community Alliance of Northeastern Pennsylvania</t>
  </si>
  <si>
    <t>Lehman Township</t>
  </si>
  <si>
    <t>The goal of the project is to continue the expansion of use for the JCC Camp, by building, expanding, and renovating the existing camp. The project will renovate and expand the camp's current gymnasium by adding an additional two sports courts and making structural updates to both the plumbing and electrical systems. The project will also have need to do selective demo to the old "holiday house" which has been a staple of the camp since its inception. Though not all will be lost, part of the project also entails transforming the remains of the house into a multi-use outdoor pavilion.</t>
  </si>
  <si>
    <t>Keystone Human Services</t>
  </si>
  <si>
    <t>Avoca Borough</t>
  </si>
  <si>
    <r>
      <rPr>
        <sz val="10"/>
        <color rgb="FF000000"/>
        <rFont val="Arial"/>
        <family val="2"/>
      </rPr>
      <t>The project will allow Keystone Human Services to buy and renovate 8 existing residential homes to house individuals that need 24/7, long term care.</t>
    </r>
  </si>
  <si>
    <t>King's College Times Leader Building</t>
  </si>
  <si>
    <t>King's College</t>
  </si>
  <si>
    <r>
      <rPr>
        <sz val="10"/>
        <color rgb="FF000000"/>
        <rFont val="Arial"/>
        <family val="2"/>
      </rPr>
      <t>This Project will rehabilitate the Times Leader Building. These improvements include: abatement of hazardous materials, redevelopment, structural improvements, interior improvements, general construction, HVAC, electrical, plumbing, interior demolition, flooring, elevator, roof, façade, and site work. It will ultimately convert this building into a facility to prepare career-ready candidates for high paying in-demand professions.</t>
    </r>
  </si>
  <si>
    <t>Kingston Kosher</t>
  </si>
  <si>
    <t>Kingston Borough</t>
  </si>
  <si>
    <r>
      <rPr>
        <sz val="10"/>
        <color rgb="FF000000"/>
        <rFont val="Arial"/>
        <family val="2"/>
      </rPr>
      <t>The funds will be used to help secure the location and cover the cost for construction and renovation of the total project. The construction will include Demolition: strip interior to shell. Remove existing electrical and plumbing down to mains, Install new utility mains for power, water, and sewage, Address and complete exterior of building, replace roof, new doors, electrical, plumbing, and installing bathrooms.</t>
    </r>
  </si>
  <si>
    <t>LVH-Hazleton Cancer Center</t>
  </si>
  <si>
    <r>
      <rPr>
        <sz val="10"/>
        <color rgb="FF000000"/>
        <rFont val="Arial"/>
        <family val="2"/>
      </rPr>
      <t>The project will consolidate all of the Lehigh Valley Cancer Institute's services under one roof to provide the community with an efficient, effective and comprehensive approach for cancer care. The new hospital outpatient facility will replace an existing building, allowing the development of new radiation oncology services, relocation of medical infusion services and provide an overall beautification of the Broad Street campus.</t>
    </r>
  </si>
  <si>
    <t>Market and Main Redevelopment (Pittston)</t>
  </si>
  <si>
    <t>Pittston City</t>
  </si>
  <si>
    <t>The project will redevelop a vacant, 6-story building, encompass 60,000 SF, and include 2 commercial store fronts on the first floor, 3 walk-up brownstone residential units, 21 loft apartments, and covered parking for 33 cars. This project is part of "Market &amp; Main," Pittston's broader downtown initiative.</t>
  </si>
  <si>
    <t xml:space="preserve">Municipal Recovery Outdoor Facility Expansion </t>
  </si>
  <si>
    <t>Municipal Recovery Inc.</t>
  </si>
  <si>
    <r>
      <rPr>
        <sz val="10"/>
        <color rgb="FF000000"/>
        <rFont val="Arial"/>
        <family val="2"/>
      </rPr>
      <t>The project will construct an outdoor cover and associated structures to place a roof over the current open-air recycling yard.</t>
    </r>
  </si>
  <si>
    <t>NEPA Waste Reduction Expansion</t>
  </si>
  <si>
    <t>Waste Reduction Recycling and Transfer</t>
  </si>
  <si>
    <r>
      <rPr>
        <sz val="10"/>
        <color rgb="FF000000"/>
        <rFont val="Arial"/>
        <family val="2"/>
      </rPr>
      <t>The project would include the construction of an 11,000 square foot pre-engineered metal building with concrete retaining walls, concrete push walls, loading bay, truck scales, etc. to allow for daily unloading of private, municipal, and construction debris demolition waste, sorting, recycling, and transfer to landfills as permitted. The project will include site work to and from the existing scale house and approximately 1 acre surrounding the new facility for access and empty trailer storage/staging.</t>
    </r>
  </si>
  <si>
    <t>Oak &amp; Main Mixed-Use Development</t>
  </si>
  <si>
    <t>The project will construct a 33,000 SF, 3-story, mixed-use building with 11,000 square feet per floor. The first floor will be built for commercial/retail space, divided into 6 commercial/retail spaces. The second and third floors will be built for 16 apartment units.</t>
  </si>
  <si>
    <t>PA Child Care Center Luzerne County Renovations/Upgrades</t>
  </si>
  <si>
    <t>PA Child Care LLC</t>
  </si>
  <si>
    <r>
      <rPr>
        <sz val="10"/>
        <color rgb="FF000000"/>
        <rFont val="Arial"/>
        <family val="2"/>
      </rPr>
      <t>The project will perform renovations to reopen the PA Childcare Center. It will replace the current roof, make repairs and upgrades to the parking lot, loading dock and other exterior portions of the building, upgrade and install a larger emergency generator, install upgraded HVAC, communications and security systems, and upgrade the kitchen, dorm rooms, and other interior locations. All improvements will bring the facility up to current state of the art operations.</t>
    </r>
  </si>
  <si>
    <t>Pittston Commercial Building Expansion</t>
  </si>
  <si>
    <t>Falcone Realty LLC</t>
  </si>
  <si>
    <t>The project will expand the Pittston Commercial Building from a one-story commercial structure into a multi-story, multi-tenant commercial facility. This will allow for the expansion of nearby medical, professional, and retail facilities.</t>
  </si>
  <si>
    <t xml:space="preserve">Renovation of Passan Hall to Accommodate Expanded Health Science Programs </t>
  </si>
  <si>
    <t>Misericordia University</t>
  </si>
  <si>
    <t>Dallas Borough</t>
  </si>
  <si>
    <t>The project will renovate Passan Hall including: selective demolition, reconfiguration and cosmetic upgrades. Reconfigured labs and classrooms will become offices. Renovation also includes minor reconfigurations to the OT labs. The renovation consists of infilling an interconnecting opening between two classrooms, relocation of counters and cabinets, and cosmetic upgrades. Renovation to the Annex would create new space for computer labs and the information technology program. A new entry with a handicap accessible ramp and stairs is also included.</t>
  </si>
  <si>
    <t>Toyota Sportsplex Renovation</t>
  </si>
  <si>
    <t>Coal Street Redevelopment Inc.</t>
  </si>
  <si>
    <t>The project will entail construction upgrades along with COVID equipment upgrades to the Toyota SportsPlex. The construction upgrades include lighting, HVAC upgrades and a new roof for the new Dek Hockey Rink. Other upgrades include Lighting Replacement Installation, Aluminum Rink Dividers, Snap XT Thermal Scanners, Microbial Reduction Devices, Touchless urinals, Autoflush side mount for toilets, Touchless faucets, Sanitizer stations, and Plasma Air.</t>
  </si>
  <si>
    <t>USA Pork Packers Facility Expansion II</t>
  </si>
  <si>
    <t xml:space="preserve">USA Pork Packers, Inc. </t>
  </si>
  <si>
    <t>The project will complete the paving of two parking lots, construction and paving of a privately-owned road to provide site access, associated stormwater conveyance facilities and overall site stormwater improvements. It will include the shell construction of an ammonia building. This scope of work directly facilitates UPP's ability to advance the overall expansion project.</t>
  </si>
  <si>
    <t>Valley Crest Commons - Phase 3</t>
  </si>
  <si>
    <t>Valley Crest Real Estate, L.P.</t>
  </si>
  <si>
    <t>Plains Township</t>
  </si>
  <si>
    <t>The project consists of 64.6 acres that have been rezoned mixed use. All of the older buildings will be demolished and asbestos abatement will be carried out prior to demolition. 6 development areas will be used for commercial development. One development parcel will be constructed for apartment use.</t>
  </si>
  <si>
    <t>Weinberg Northeast Regional Food Bank Expansion</t>
  </si>
  <si>
    <t>Commission on Economic Opportunity</t>
  </si>
  <si>
    <t>The project will expand the food bank facility, by an additional 15,000 SF. This includes construction of the building shell, pallet racking, cooler and freezer, HVAC, electrical work, permit fees for construction, and civil and site improvements necessary prior to construction.</t>
  </si>
  <si>
    <t>Wilkes-Barre Childhood Development</t>
  </si>
  <si>
    <t>Saeed Family Corporation</t>
  </si>
  <si>
    <r>
      <rPr>
        <sz val="10"/>
        <color rgb="FF000000"/>
        <rFont val="Arial"/>
        <family val="2"/>
      </rPr>
      <t>Project involves the construction of a new art facility. The project will include Legal, Bid Solicitation and Review, Permits, Site Engineering and Design, Acquistion of land, Site Development and Construction, along with any other costs along the way.</t>
    </r>
  </si>
  <si>
    <t xml:space="preserve">Wilkes-Barre Family YMCA Facility Transformation </t>
  </si>
  <si>
    <t xml:space="preserve">Greater Wyoming Valley Area YMCA </t>
  </si>
  <si>
    <r>
      <rPr>
        <sz val="10"/>
        <color rgb="FF000000"/>
        <rFont val="Arial"/>
        <family val="2"/>
      </rPr>
      <t>The project will include the creation of men's, women's and universal locker room space and associated amenities, allowing for improved accessibility and movement throughout the facility.Constructionincludes upgrades to key structural, mechanical, and HVAC infrastructure.</t>
    </r>
  </si>
  <si>
    <t xml:space="preserve">WVIA Facility Upgrade and New Addition                    </t>
  </si>
  <si>
    <t>Northeastern Pennsylvania Educational Television Association d/b/a WVIA</t>
  </si>
  <si>
    <r>
      <rPr>
        <sz val="10"/>
        <color rgb="FF000000"/>
        <rFont val="Arial"/>
        <family val="2"/>
      </rPr>
      <t>The facility used by WVIA has is in a state of needed repair combined with future growth needs to accommodate projected staffing levels. The project will include an upgrade to the exterior skin to provide proper insulation values and air/water entrainment. The mechanical, electrical, plumbing and fire protection (MEPFP) systems will also be replaced and upgraded to provide the required air flows and systems per current codes and assist with bringing staff back to work in a COVID safe environment. An addition is being planned for the Northeast façade of the facility. This will require the existing parking lot to expand for the increased parking needs.</t>
    </r>
  </si>
  <si>
    <t xml:space="preserve"> DiSalvo’s Restaurant Addition and Renovation</t>
  </si>
  <si>
    <t xml:space="preserve">V and M Disalvo Corporation </t>
  </si>
  <si>
    <t>Lycoming</t>
  </si>
  <si>
    <t>Williamsport City</t>
  </si>
  <si>
    <r>
      <rPr>
        <sz val="10"/>
        <color rgb="FF000000"/>
        <rFont val="Arial"/>
        <family val="2"/>
      </rPr>
      <t>The project will convert a single use restaurant/banquet facility in to a mixed-use destination facility housing two small restaurants, open green space, artesian food shops and an open air market. The project includes the removal of the front portion of the 341 E. 4th Street building which houses the dining room and the bar area, reconstruction of the dining room and bar area with ADA access to the existing kitchen and in-kitchen eating area. The outdoor courtyard seating area will be expanded and a translucent roof will be added to allow four season use. An upper terrace will be constructed above the dining room and bar that will overlook the courtyard to house the open air market and allow for large scale events.</t>
    </r>
  </si>
  <si>
    <t>Firetree Place Expansion</t>
  </si>
  <si>
    <t>JDM Consultants DBA: Penn Strategies</t>
  </si>
  <si>
    <r>
      <rPr>
        <sz val="10"/>
        <color rgb="FF000000"/>
        <rFont val="Arial"/>
        <family val="2"/>
      </rPr>
      <t>The project will renovate the building to include:an upgraded kitchen, new classrooms, tutoring center, teenage lounge, multipurpose turf field, playground, and an additional basketball court.</t>
    </r>
  </si>
  <si>
    <t xml:space="preserve">Jersey Shore Regional Public Services Complex </t>
  </si>
  <si>
    <t xml:space="preserve">Jersey Shore Borough </t>
  </si>
  <si>
    <t>Jersey Shore Borough</t>
  </si>
  <si>
    <t>This project will construct a public services building complex to include: a highway department heated out building, apparatus garage building, public services building, and district magistrates office.</t>
  </si>
  <si>
    <t>Lycoming County Levee Improvement  II</t>
  </si>
  <si>
    <t>Lycoming County</t>
  </si>
  <si>
    <r>
      <rPr>
        <sz val="10"/>
        <color rgb="FF000000"/>
        <rFont val="Arial"/>
        <family val="2"/>
      </rPr>
      <t>The project will repair or replace 35 relief wells across the City of Williamsport, Borough of South Williamsport, and a portion of Loyalsock Township. The relief wells are installed 50-100 ft. apart, extend down into the aquifer, and protected at the top by well guard housing. Overall, approximately 60 relief wells currently need be rehabilitated and/or replaced in their entirety.</t>
    </r>
  </si>
  <si>
    <t>Made in PA: Montgomery Capital Renovation and Expansion</t>
  </si>
  <si>
    <t>Lending Properties, LLC</t>
  </si>
  <si>
    <t>Montgomery Borough</t>
  </si>
  <si>
    <t>The project entails renovating and improving 3 aging properties to maximize usable space and upgrading machinery and equipment to facilitate company growth and job creation. Activities at the sites include:repaving parking lot &amp; new wheel assembly line;installing a new elevator and HVAC system; regrading &amp; plumbing upgrades to stop water leaks; repave parking lot; and new woodworking equipment &amp; paint line; new roofing; enclosing elevator shaft; repairing the loading dock; installing insulation; fixing water leakage and flooding problems; new lighting, electrical, &amp; HVAC system.</t>
  </si>
  <si>
    <t>Multi-Municipal Emergency Services Building Enhancement</t>
  </si>
  <si>
    <t xml:space="preserve">Old Lycoming Township Volunteer Fire Company </t>
  </si>
  <si>
    <t>Old Lycoming Township</t>
  </si>
  <si>
    <t>The project will create a new facility for the Old Lycoming Township Volunteer Fire Company. It will construct dormitory-style bunk rooms, separate the kitchen and lounge areas, upgrade the office and administrative areas, and upgrade the bathroom and shower facilities. Construction of the new superstructure includes: steel beams/ girders, columns, roof joists/trusses, metal roof decking, reinforced concrete floor slabs, loadbearing light-gage metal structural walls, non-loadbearing light-gage metal partition walls, reinforced masonry walls, and lateral bracing systems. The funds will also be used for the construction of new electrical, plumbing, and HVAC systems, as well as a new sprinkler system.</t>
  </si>
  <si>
    <t>Muncy Township Municipal Building</t>
  </si>
  <si>
    <t xml:space="preserve">Muncy Township </t>
  </si>
  <si>
    <t>Muncy Township</t>
  </si>
  <si>
    <t>This project will address specific conditions of the municipal government center such as structural damage, water damage, HVAC/electrical system aged condition, and inadequate space for the fire, police, and maintenance departments. The RACP scope of work includes upgrades to the electrical system, plumbing improvements, mechanical work, and general construction. The general construction components include site work/paving, drain spouting, concrete pads for generators, and installation of garage doors.</t>
  </si>
  <si>
    <t>Nippenose Valley Village Dementia center</t>
  </si>
  <si>
    <t>Nippenose Valley Village</t>
  </si>
  <si>
    <t>Limestone Township</t>
  </si>
  <si>
    <r>
      <rPr>
        <sz val="10"/>
        <color rgb="FF000000"/>
        <rFont val="Arial"/>
        <family val="2"/>
      </rPr>
      <t>The project involves renovations of 4,250 square feet interior shell space and 930 square feet of existing space, including the demolition and upgrades to the HVAC, plumbing, and electrical work. The project will also include the construction of a 30x40 storage facility which will be used to store essential equipment needed for the daily operation of the facility, and upgrades to the facility's septic system.</t>
    </r>
  </si>
  <si>
    <t>South Williamsport Borough Building Development</t>
  </si>
  <si>
    <t xml:space="preserve">Borough of South Williamsport </t>
  </si>
  <si>
    <t>South Williamsport Borough</t>
  </si>
  <si>
    <t>This project will construct a new 15,000 SF municipal building on a lot located in South Williamsport. This building will be modern, ADA compliant, and spacious enough to house borough offices and employees and police functions.</t>
  </si>
  <si>
    <t>Balmaghie Beverage Group Facility Construction II</t>
  </si>
  <si>
    <t>Balmaghie Beverage Group</t>
  </si>
  <si>
    <t>Mercer</t>
  </si>
  <si>
    <t>Liberty Township</t>
  </si>
  <si>
    <t>The project will establish a Brewstillery to showcase the brewing and distilling processes from seed to sip. Balmaghie will construct a 30,000 sq ft, multi-building campus. It will include a craft distillery, a 15K barrel brewery, restaurant, general store, events space, and spirit aging warehouses.Site preparation includes earthwork, utilities, drainage, and concrete work. Included are interior finishes, HVAC, and electrical work for the main Brewstillery and adjacent warehouses.</t>
  </si>
  <si>
    <t>Buhl Community Recreation Center</t>
  </si>
  <si>
    <t>F.H. Buhl Club (doing business as Buhl Community Recreation Center)</t>
  </si>
  <si>
    <t>Sharon City</t>
  </si>
  <si>
    <r>
      <rPr>
        <sz val="10"/>
        <color rgb="FF000000"/>
        <rFont val="Arial"/>
        <family val="2"/>
      </rPr>
      <t>The project construction will include extensive site work, security lighting, improved handicap access, windows, and related improvements. Improvement areas include parking lot resurfacing, handicap parking, updated sidewalks and curbs with an emphasis on accessibility, exterior lighting for safety, updated windows for improved energy efficiency, and structural updates for the pool.</t>
    </r>
  </si>
  <si>
    <t>Downtown Penn State Shenango Community Initiative</t>
  </si>
  <si>
    <t>JCL Development</t>
  </si>
  <si>
    <r>
      <rPr>
        <sz val="10"/>
        <color rgb="FF000000"/>
        <rFont val="Arial"/>
        <family val="2"/>
      </rPr>
      <t>This project entails redeveloping a 40,000 square foot warehouse into a mixed use commercial and residential facility catered to the needs of Penn State Shenango. Residentially, the building will be outfitted with 8-12 two-bedroom, dorm-style apartments. Commercially, the rest of the building will be transformed into a gymnasium, locker rooms, staff offices, restrooms, and storage for the needs of the Penn State Shenango athletic programs.</t>
    </r>
  </si>
  <si>
    <t>Grove City YMCA Early Learning Center &amp; Building Renovations</t>
  </si>
  <si>
    <t>YMCA of Franklin and Grove City</t>
  </si>
  <si>
    <t>Grove City Borough</t>
  </si>
  <si>
    <r>
      <rPr>
        <sz val="10"/>
        <color rgb="FF000000"/>
        <rFont val="Arial"/>
        <family val="2"/>
      </rPr>
      <t>The project will develop parking infrastructure at the new Early Child Education Center and upgrade current mechanical systems. At the YMCA, the project will upgrade vital mechanical systems.</t>
    </r>
  </si>
  <si>
    <t>Thiel College Academic Center Phase 2</t>
  </si>
  <si>
    <t>Thiel College</t>
  </si>
  <si>
    <t>Greenville Borough</t>
  </si>
  <si>
    <r>
      <rPr>
        <sz val="10"/>
        <color rgb="FF000000"/>
        <rFont val="Arial"/>
        <family val="2"/>
      </rPr>
      <t>The project will renovate all classroom and laboratory spaces located in the Academic Center as well as the Langenheim Memorial Library. The planned renovations include significant improvements to technology and classroom facilities, upgrades and creation of common spaces, and gathering areas and enhancements of the overall facilities. The project also includes extensive renovations of the HVAC systems.</t>
    </r>
  </si>
  <si>
    <t>MCIDC Plaza Redevelopment</t>
  </si>
  <si>
    <t>Mifflin County Industrial Development Corporation</t>
  </si>
  <si>
    <t>Mifflin</t>
  </si>
  <si>
    <t>Granville Township</t>
  </si>
  <si>
    <r>
      <rPr>
        <sz val="10"/>
        <color rgb="FF000000"/>
        <rFont val="Arial"/>
        <family val="2"/>
      </rPr>
      <t>The project will tear down two abandoned industrial buildings to prepare to receive new construction of warehouse/manufacturing buildings. Work will include severing both buildings from existing/occupied structures, systematic removal of roof supports and decking, masonry walls, floors and abutments, grinding into aggregate of all masonry materials and the reuse/compacting of these grindings to construct/build up the elevation of the footprint, taking it out of the 100-year floodplain.</t>
    </r>
  </si>
  <si>
    <t>Mifflin County Academy Campus Expansion</t>
  </si>
  <si>
    <t xml:space="preserve">Mifflin County Academy of Science and Technology </t>
  </si>
  <si>
    <t>Lewistown Borough</t>
  </si>
  <si>
    <r>
      <rPr>
        <sz val="10"/>
        <color rgb="FF000000"/>
        <rFont val="Arial"/>
        <family val="2"/>
      </rPr>
      <t>The project will construct a new, single-story building to house the Academy Center for Mechanical and Production Training to accommodate the expansion of programming in the heavy equipment operation fields. The access road leading into the new facility will also be reconfigured and widened to allow for “rear” access for heavy equipment and service vehicles. A number of The Academy's existing buildings will be razed or moved to accommodate the expansion of educational spaces.This project represents a pivotal opportunity to improve the long-term viability of the regional workforce.</t>
    </r>
  </si>
  <si>
    <t>Great Wolf Densification</t>
  </si>
  <si>
    <t>Great Wolf Lodge of the Poconos, LLC</t>
  </si>
  <si>
    <t>Monroe</t>
  </si>
  <si>
    <t>Pocono Township</t>
  </si>
  <si>
    <t>The project will construct new parking lots, parking lot lighting, and utility infrastructure upgrades (storm water, electric, water, sanitary sewer).</t>
  </si>
  <si>
    <t>Hawthorne Mount Pocono Luxury Resort</t>
  </si>
  <si>
    <t>Hawthorne Mount Pocono  Luxury Resort</t>
  </si>
  <si>
    <t>Paradise Township</t>
  </si>
  <si>
    <t>The project will entail the development and construction of new family-friendly suites, cabins, and hotel rooms. It will also serve as a center for special events including organization dinners, conventions, conferences, weddings, graduation parties, concerts, camps, reunions, and Bar/Bat Mitzvahs.</t>
  </si>
  <si>
    <t>MCHA Building Addition and Alteration</t>
  </si>
  <si>
    <t>Monroe County Industrial Development Authority</t>
  </si>
  <si>
    <t>Stroudsburg Borough</t>
  </si>
  <si>
    <r>
      <rPr>
        <sz val="10"/>
        <color rgb="FF000000"/>
        <rFont val="Arial"/>
        <family val="2"/>
      </rPr>
      <t>The Heritage Center building addition will consist of approximately 17,000 square feet of space on 3 floors and a basement, immediately adjacent to and connected to the Stroud Mansion. The Heritage Center project will address the accessibility concern and correct heating/air conditioning deficiencies in the existing Stroud Mansion.</t>
    </r>
  </si>
  <si>
    <t>MCTI Conference Center</t>
  </si>
  <si>
    <r>
      <rPr>
        <sz val="10"/>
        <color rgb="FF000000"/>
        <rFont val="Arial"/>
        <family val="2"/>
      </rPr>
      <t>The MCTI Conference Center will be Phase 1 of a two-phase project. It will construct an addition that will feature a large open space for a variety of uses, a new security entry point, and a conference room.The addition will also provide the space MCTI's programs, including a dedicated space for mechatronics.</t>
    </r>
  </si>
  <si>
    <t>Monroe County Medical Office Building</t>
  </si>
  <si>
    <t>The LVHN-Pocono project will establish an approximately 30,000 SF medical office building in Pocono Township. The lot size is approximately 10-acres, with several sites under active consideration. The building will include new services including: Walk-in Injury Care, Orthopedic and Spine Specialists, Physical Medicine and Rehabilitation, Outpatient Rehab, Rheumatology, Family Medicine, ENT, Cardiology, Endocrinology, Neurology, Urology, Behavioral Health Counseling, Integrated Care Management, Phlebotomy and Diagnostic Imaging. The services that will be re-located to the new building include: Plastic &amp; Reconstructed Surgery, Trauma/Bariatric and General Surgery, Perinatology, Pulmonary Medicine.</t>
  </si>
  <si>
    <t>Pocono Family YMCA New Building III</t>
  </si>
  <si>
    <r>
      <rPr>
        <sz val="10"/>
        <color rgb="FF000000"/>
        <rFont val="Arial"/>
        <family val="2"/>
      </rPr>
      <t>The project will construct an addition to the existing Pocono Family YMCA facility.</t>
    </r>
  </si>
  <si>
    <t>Sanofi Pasteur Influenza Expansion Phase 3 Infrastructure Support</t>
  </si>
  <si>
    <t>Sanofi Pasteur</t>
  </si>
  <si>
    <t>The project will upgrade systems at multiple sites and will: connect East Campus expansion zone with main campus for potable and fire water services; create a second connection point for the campus sanitary system to the regional wastewater treatment system; install new HVAC infrastructure within a currently idle portion of legacy building B32 thereby facilitating the re-purposing of B32 towards other uses; install modifications to current vaccine filling facility Building B57 to improve performance; replace HVAC chillers and building controls in legacy Building #'s B45 and B50 with energy-efficient systems.</t>
  </si>
  <si>
    <t>Shared West End Emergency Services Facility III</t>
  </si>
  <si>
    <t>Chestnuthill  Township</t>
  </si>
  <si>
    <t>Chestnuthill Township</t>
  </si>
  <si>
    <r>
      <rPr>
        <sz val="10"/>
        <color rgb="FF000000"/>
        <rFont val="Arial"/>
        <family val="2"/>
      </rPr>
      <t>Project entails building a two-story Shared Emergency Services Facility on a 7.65 acre property with main road access. This all-in-one facility will have space the West End Volunteer Fire Company, West End Community Ambulance Association, and a Regional West End Emergency Operations Center (EOC), and will also serve as a backup administrative office for the Monroe County Control Center &amp; the Monroe County Office of Emergency Management.</t>
    </r>
  </si>
  <si>
    <t>Smithfield Gateway</t>
  </si>
  <si>
    <t>Smithfield Township</t>
  </si>
  <si>
    <r>
      <rPr>
        <sz val="10"/>
        <color rgb="FF000000"/>
        <rFont val="Arial"/>
        <family val="2"/>
      </rPr>
      <t>The project will have site work construction to be developed into a mixed-use development with 236 market rate apartments and 65,000SF of retail space, including a 28,000 SF supermarket and three retail pads.</t>
    </r>
  </si>
  <si>
    <t>Soccer Complex Improvement Project at East Stroudsburg University</t>
  </si>
  <si>
    <t>East Stroudsburg University Foundation</t>
  </si>
  <si>
    <t>East Stroudsburg Borough</t>
  </si>
  <si>
    <r>
      <rPr>
        <sz val="10"/>
        <color rgb="FF000000"/>
        <rFont val="Arial"/>
        <family val="2"/>
      </rPr>
      <t>The soccer complex will be built in the heart of campus adjacent to Eiler-Martin Stadium. The state-of-the-art facility will include: a new NCAA regulation turf soccer field, perimeter fencing, spectator seating, field lighting, a press box, scoreboard, and sound system. The new turf and lighting will allow for increased field utilization, and the facility itself allows for greater community and collaborative engagement opportunities.</t>
    </r>
  </si>
  <si>
    <t>1K1 Headquarters Building Redevelopment</t>
  </si>
  <si>
    <t>KPG FF Investor LP</t>
  </si>
  <si>
    <t>Montgomery</t>
  </si>
  <si>
    <t>West Conshohocken Borough</t>
  </si>
  <si>
    <r>
      <rPr>
        <sz val="10"/>
        <color rgb="FF000000"/>
        <rFont val="Arial"/>
        <family val="2"/>
      </rPr>
      <t>The project consists of parking garage renovations, a new glass encased entryway to the building, and the region's first large scale, multi-tenanted office building installation of 'smart glass technology' further enhancing tenants' office environment while reducing operating costs.The highlight of the project consists of replacing the two end cap façades with Sage Glass, an electrochromic glass curtain wall system that tints automatically as the natural outdoor environment changes. This will promote tenant comfort and productivity by controlling heat and glare while permitting a maximum amount of natural light into the space. In addition to certain structural repairs, the parking garage upgrades will include a conversion to LED lighting providing energy savings and a safer nighttime work environment.</t>
    </r>
  </si>
  <si>
    <t>205 E. High Street Pottstown</t>
  </si>
  <si>
    <t>205 E. High St, LLC</t>
  </si>
  <si>
    <t>Pottstown Borough</t>
  </si>
  <si>
    <t>The project will renovate anchor building and lot to put it back into productive use. The construction will consist of improvements to bring the property up to code, including: a new, modern, flat roof with a comprehensive water management system; a new HVAC system; oil to gas conversion; plumbing pipe upgrades from cast iron to plastic and bathroom remodeling and increased number of bathrooms; upgraded electrical throughout; technology stations for telecommunications, and wired and wireless internet.</t>
  </si>
  <si>
    <t>Academic Facilities Renovation</t>
  </si>
  <si>
    <t>Gwynedd Mercy University</t>
  </si>
  <si>
    <t>Lower Gwynedd Township</t>
  </si>
  <si>
    <t>The project is phase 1 of the Triplex Project which will renovate Loyola Hall. It will upgrade residential living/learning rooms, common spaces, meeting spaces, utility and technology rooms, and bathrooms. Relocating workspace for residence life and health and wellness will increase residential capacity by eight rooms. Renovations include upgrades to electric, installation of WiFi, asbestos abatement, improvements to exterior masonry deficiency, ADA bathroom facilities, and installation of HVAC/Ventilation that meets COVID-19 pandemic requirements.</t>
  </si>
  <si>
    <t>Acquisition of Property for Consolidated, Modernized Township Facilities</t>
  </si>
  <si>
    <t>Cheltenham Township</t>
  </si>
  <si>
    <r>
      <rPr>
        <sz val="10"/>
        <color rgb="FF000000"/>
        <rFont val="Arial"/>
        <family val="2"/>
      </rPr>
      <t>The project includes the acquisition of real estate, professional fees related to site and facility design, and site work for future municipal uses. It would like to consolidate its administrative, police, tax, community center, pools, library, public works, emergency medical services, and emergency management services to a centralized location.</t>
    </r>
  </si>
  <si>
    <t>AIM Institute for Learning &amp; Research Redevelopment and Expansion</t>
  </si>
  <si>
    <t>AIM Academy</t>
  </si>
  <si>
    <t>Whitemarsh Township</t>
  </si>
  <si>
    <t>The project is a two story addition to the AIM Academy. It includes new classroom spaces, offices, and collaboration spaces. The parking lot will be replaced by a green courtyard. Green roofs will be included on the new addition. The new addition is to be attached to existing areas which allowing for renovations to the existing training &amp; board rooms, cafeteria, and kitchen, 4th floor renovations, and lighting replacement.</t>
  </si>
  <si>
    <t>ALMAR Building Renovations</t>
  </si>
  <si>
    <t>Elm Terrace Gardens</t>
  </si>
  <si>
    <t>Lansdale Borough</t>
  </si>
  <si>
    <r>
      <rPr>
        <sz val="10"/>
        <color rgb="FF000000"/>
        <rFont val="Arial"/>
        <family val="2"/>
      </rPr>
      <t>The project construction and renovations include a new entrance, marketing suite, fitness center, gift shop, renovated library, café renovations, new Independent Living Nursing suite, and new outdoor dining and gathering space. It is also critical to move an existing electrical substation and relocate it on the adjacent block to facilitate living unit expansion on the current block and future connection via skywalk to the adjacent block for additional expansion.</t>
    </r>
  </si>
  <si>
    <t>Arkema Sunrise Solar &amp; Battery Storage</t>
  </si>
  <si>
    <t>Arkema Inc</t>
  </si>
  <si>
    <t>Upper Merion Township</t>
  </si>
  <si>
    <t>The project is an energy infrastructure project consisting of a 1.3MW cogeneration system, various energy infrastructure improvements, laboratory efficiency upgrades, EV charging stations and the solar and battery storage system.The project will include a 473.4 kW solar array connected to a 200 kW/356 kWh battery energy storage system. The solar system will be installed on the rooftop of Building 14 on Arkema's campus, which is a standing seam metal roof, making for a faster and easier installation.</t>
  </si>
  <si>
    <t>Beth Sholom Synagogue Dome Repair</t>
  </si>
  <si>
    <t>Beth Sholom Synagogue Preservation Foundation</t>
  </si>
  <si>
    <r>
      <rPr>
        <sz val="10"/>
        <color rgb="FF000000"/>
        <rFont val="Arial"/>
        <family val="2"/>
      </rPr>
      <t>The project will repair and restore the dome structure of the Preservation Foundation's Frank Lloyd Wright-designed building. Attention will be paid to both exterior and interior elements, including the landscaping. Scaffolding is also required for this project.</t>
    </r>
  </si>
  <si>
    <t>Borough of Pottstown Stormwater Arch Repair 1200 E High Street</t>
  </si>
  <si>
    <t>Borough of Pottstown</t>
  </si>
  <si>
    <r>
      <rPr>
        <sz val="10"/>
        <color rgb="FF000000"/>
        <rFont val="Arial"/>
        <family val="2"/>
      </rPr>
      <t>This project will address a stormwater arch collapse under a commercial building. The borough plans to install a new stormwater arch around the building and to abandon the existing masonry box culvert. A new water quality unit will be installed along with a new pipe-arch stormwater arch between High and Queen Streets around the outside of the building. The new pipe-arch will require excavation, installation of pipe bedding, new 60" x 46" pipe arch, and associated stormwater inlet structures for drainage and future access.</t>
    </r>
  </si>
  <si>
    <t>Bryn Mawr Hospital Behavioral Health Inpatient Unit Expansion</t>
  </si>
  <si>
    <t>Main Line Hospitals, Inc. DBA Bryn Mawr Hospital</t>
  </si>
  <si>
    <t>Lower Merion Township</t>
  </si>
  <si>
    <t>Bryn Mawr Hospital plans to increase its number of inpatient Behavioral Health beds, with the creation of a new, two-floor unit. This expansion to improve patient access also presents an opportunity to enhance the physical environment of care. The new unit will be larger to afford patients the appropriate space, activities, and support needed for successful treatment. The RACP project scope includes critical infrastructure elements needed to support this expansion: HVAC, plumbing, and fire protection.</t>
  </si>
  <si>
    <t>CHOC Relocation and Rebuild</t>
  </si>
  <si>
    <t>Resources for Human Development, Inc.</t>
  </si>
  <si>
    <t>This project will construct a new facility for the purpose of a homeless shelter. Part of the design of the new Coordinated Homeless Outreach Center (CHOC) shelter is a commitment to reducing the spread of infectious illness, by creating fewer large shared sleeping areas.</t>
  </si>
  <si>
    <t>Church Road Athletic Field</t>
  </si>
  <si>
    <t>Springfield Township School District</t>
  </si>
  <si>
    <t>Springfield Township</t>
  </si>
  <si>
    <r>
      <rPr>
        <sz val="10"/>
        <color rgb="FF000000"/>
        <rFont val="Arial"/>
        <family val="2"/>
      </rPr>
      <t>The project will provide more opportunity for community and district youth programs. It will also provide walkability and connectivity to the local neighborhood. The project will include demolition of the old Enfield Elementary school; construction of restroom/concession building; site work for a multi-purpose soccer field and 2 softball fields; small stage/amphitheater area; and walking path for the community. The district will also be contributing to the continued storm water management improvements throughout the township.</t>
    </r>
  </si>
  <si>
    <t>Elmwood Park Zoo - RACP</t>
  </si>
  <si>
    <t>Elmwood Park Zoo</t>
  </si>
  <si>
    <t>Norristown Borough</t>
  </si>
  <si>
    <r>
      <rPr>
        <sz val="10"/>
        <color rgb="FF000000"/>
        <rFont val="Arial"/>
        <family val="2"/>
      </rPr>
      <t>The project will construct a bridge to cross a portion of Stony Creek. It will include include preliminary site work and improvements, and the forming of concrete abutments on both sides of the waterway, along with materials for the bridge decking. The bridge must be significant enough to hold emergency vehicles. It will provide access for zoo personal to the land adjacent to the current animal exhibits, and allow for pedestrian traffic to the new exhibits.</t>
    </r>
  </si>
  <si>
    <t>Holy Redeemer Hospital – Cancer Center Expansion</t>
  </si>
  <si>
    <t>Holy Redeemer Health System</t>
  </si>
  <si>
    <t>Abington Township</t>
  </si>
  <si>
    <r>
      <rPr>
        <sz val="10"/>
        <color rgb="FF000000"/>
        <rFont val="Arial"/>
        <family val="2"/>
      </rPr>
      <t>The project will renovate 2,300 SF of existing space and add an additional 1,760 SF. This phase II of the project includes the construction of a Linear Accelerator Vault (LINAC Vault) – a thickly encased concrete and steel vault that provides radiation shielding during cancer treatments. Construction includes site preparation, renovation, and the internal fit-out for the LINAC Vault.</t>
    </r>
  </si>
  <si>
    <t>Improved Healthcare Facilities- Souderton Mennonite Homes</t>
  </si>
  <si>
    <t>Souderton Mennonite Homes</t>
  </si>
  <si>
    <t>Souderton Borough</t>
  </si>
  <si>
    <t>The project will expand the capacity of the Souderton Mennonite Homes facility, with 38,500 square feet of new construction and 13,000 square feet of renovation. It will maintain the existing bed count while transitioning shared and semi-private rooms to fully private rooms. It will build 18- and 26-bed additions, and existing rooms and interior spaces will be reconfigured. The renovations will provide improved, more effective common spaces and amenities to residents. Other improvements include: a new entrance, installation of elevators, landscape lighting, an emergency electrical generator, new power service, asphalt paving, resident unit flooring, and resident unit HVAC.</t>
  </si>
  <si>
    <t>Innovation 411 Phase I Infrastructure</t>
  </si>
  <si>
    <t>Innovation 411 Fee Owner, LLC</t>
  </si>
  <si>
    <r>
      <rPr>
        <sz val="10"/>
        <color rgb="FF000000"/>
        <rFont val="Arial"/>
        <family val="2"/>
      </rPr>
      <t>The project entails site preparation and infrastructure for the initial 25 acre development phase of Innovation 411. The improvements will facilitate the development of three (3) new life science buildings totaling 464,000 GSF. Included are site preparation and infrastructure to create pad-ready development sites, erosion &amp; sediment controls, site grading, storm water management, new utilities (water, sanitary and communications), concrete &amp; paving, landscaping, site lighting and traffic improvements.</t>
    </r>
  </si>
  <si>
    <t>Jeffersonville Golf Club Clubhouse II</t>
  </si>
  <si>
    <t>West Norriton Township</t>
  </si>
  <si>
    <t>The project will construct a new clubhouse building which will include a restaurant and banquet facility to be utilized by the community's residents. Floor plans for the proposed clubhouse indicate the first floor will consist of a restaurant, kitchen, banquet area, pro shop, and restroom facilities. The basement level will consist of a second kitchen, locker rooms, storage/mechanical area, golf simulators, and additional golf cart storage.</t>
  </si>
  <si>
    <t>Lansdale Area Family YMCA Multipurpose Gymnasium</t>
  </si>
  <si>
    <t>North Penn Young Mens Christian Association</t>
  </si>
  <si>
    <r>
      <rPr>
        <sz val="10"/>
        <color rgb="FF000000"/>
        <rFont val="Arial"/>
        <family val="2"/>
      </rPr>
      <t>The approved master plan includes the construction of a full size gymnasium. The facility would provide space to allow basketball, pickleball, badmitton, tennis, floor hockey and other youth activities.</t>
    </r>
  </si>
  <si>
    <t>MossRehab Institute for Brain Health</t>
  </si>
  <si>
    <t>Albert Einstein Healthcare Network</t>
  </si>
  <si>
    <r>
      <rPr>
        <sz val="10"/>
        <color rgb="FF000000"/>
        <rFont val="Arial"/>
        <family val="2"/>
      </rPr>
      <t>This project will renovate space to include apartments for overnight stays. Space will be outfitted to provide intensive outpatient care for former military personnel, first responders, and retired professional athletes who has sustained traumatic brain injuries. It will providediagnostic and treatment services that integrate conventional medicine with complementary and alternative medicine.</t>
    </r>
  </si>
  <si>
    <t>Norristown Mixed Use Redevelopment at Main and Dekalb Streets</t>
  </si>
  <si>
    <t>Municipality of Norristown</t>
  </si>
  <si>
    <r>
      <rPr>
        <sz val="10"/>
        <color rgb="FF000000"/>
        <rFont val="Arial"/>
        <family val="2"/>
      </rPr>
      <t>The project will entail the construction of a multi-story mixed use building at the vacant lot on the northwest corner of Main and DeKalb Streets in downtown Norristown. The first floor will be parking and commercial space, second floor parking, and third to seventh floors will be residential rental units.</t>
    </r>
  </si>
  <si>
    <t>North Penn Volunteer Fire Company Improvements - Phase II</t>
  </si>
  <si>
    <t>North Penn Volunteer Fire Company</t>
  </si>
  <si>
    <t>North Wales Borough</t>
  </si>
  <si>
    <t>The project will modernize and renovate the existing firehouse in North Wales Borough. This includes: renovations to the 2nd floor of the Mill House to provide for safe, comfortable space for the volunteer firefighters, including shower rooms, laundry room and 2 bunk rooms; exterior façade and gutter improvements to the Mill House; replacement of the siren structural platform and tower windows; HVAC installation in firefighter fitness room and HVAC improvement to the Mill Building; firehouse restroom ADA-access improvements; exterior painting; brick repointing of the hose tower; replacement of Mill Building roof; installation of display cases in the Mill House; and completion of the building pass through.</t>
  </si>
  <si>
    <t>Plymouth Meeting Mall Redevelopment</t>
  </si>
  <si>
    <t>PREIT Associates LP</t>
  </si>
  <si>
    <t>Plymouth Township</t>
  </si>
  <si>
    <r>
      <rPr>
        <sz val="10"/>
        <color rgb="FF000000"/>
        <rFont val="Arial"/>
        <family val="2"/>
      </rPr>
      <t>This project converts nearly 150,000 SF of enclosed mall space into class A office space. Construction costs include relocation of existing tenants from the conversion area, demising the new class A office space, upgrading existing utility systems, replacing outmoded building components, reinvigorating entrances and the mall façade, and final fit-out for the new office tenants (which may include direct landlord construction, tenant allowances and/or direct investment by the tenant).</t>
    </r>
  </si>
  <si>
    <t>Plymouth Township Campus Renovation</t>
  </si>
  <si>
    <r>
      <rPr>
        <sz val="10"/>
        <color rgb="FF000000"/>
        <rFont val="Arial"/>
        <family val="2"/>
      </rPr>
      <t>The project will renovate the municipal administration, police, codes and public works facilities. This includes: ADA compliant ramps and doors. Asbestos removal. Both buildings will get new roofs, new electric service and a geothermal HVAC system. New water lines and electric service from the street are part of the project. Also included are: a new meeting room, LED lighting, new windows and soffits, restrooms, basement waterproofing, basement modifications to allow for police evidence and better storage of township records, all flooring, paint and new drop ceilings, parking lot lighting, a new entrance to the administration and meeting room areas, and offices reconfigured.</t>
    </r>
  </si>
  <si>
    <t>Pottstown Sustainable Energy Park II</t>
  </si>
  <si>
    <t>PSEP LLC</t>
  </si>
  <si>
    <r>
      <rPr>
        <sz val="10"/>
        <color rgb="FF000000"/>
        <rFont val="Arial"/>
        <family val="2"/>
      </rPr>
      <t>Pottstown Sustainable Energy Park will develop a Biomass Gasification facility. The project will acquire 11 acres, provide fill and improvements, and eventually construct the facility itself.Land development projects include stormwater abatement, fencing, and required retaining walls. Site development upgrades will include striping and fill for the site; construction of slot and stormwater drains; fencing and landscaping; paving and sidewalk construction; concrete retaining walls and pole-mounted streetlights.</t>
    </r>
  </si>
  <si>
    <t>Renovations for the New Health Sciences Facility</t>
  </si>
  <si>
    <t>Arcadia University</t>
  </si>
  <si>
    <t>The renovation of the facility to make it ADA compliant includes a new elevator, toilet room inprovements, air conditioning in the building, installation of air conditioning, fire supression system, and an updated fire alarm system, the creation of a new student common area, field and parking improvements, additional landscaping, all new interior finishes, and the removal of hazardous materials.</t>
  </si>
  <si>
    <t>Revitalization of the 400 block of Main Street</t>
  </si>
  <si>
    <t>Collegeville Borough</t>
  </si>
  <si>
    <t>The overall project is a cooperative effort between Ursinus College and Collegeville Borough to revitalize the 400 block of East Main Street (Ridge Pike) in Collegeville Borough. The first phase includes the relocation or renovation of Borough Hall. Additionally, the first phase will include the repurposing of Clamer Hall into an event space with a restaurant and potential hotel rooms.</t>
  </si>
  <si>
    <t>Riverfront at Royersford</t>
  </si>
  <si>
    <t>Riverfront at Royersford, LLC</t>
  </si>
  <si>
    <t>Royersford Borough</t>
  </si>
  <si>
    <t>The project will ready the property for vertical development. This includes: land acquisition, demolition, site preparation, landscaping, stormwater management, private water and sewer infrastructure, electric and site lighting, roadways and site access, and paving. The project will support a dynamic mix of uses including: residential units, entertainment venue space and a restaurant/bar, retail space, and shared, outdoor communal space.</t>
  </si>
  <si>
    <t>Salem Baptist Church Campus Renovation, Abington</t>
  </si>
  <si>
    <t>Salem Baptist Church</t>
  </si>
  <si>
    <t>The project entails remaining renovations 10,000SF event and banquet space. These include accessibility upgrades, enhanced safety systems, upgraded mechanical and electrical infrastructure, and improved ventilation and airflow systems. It will create a full-service commercial kitchen with infrastructure to support handicap access to the space, and a 2,000 SF community café on the campus which will serve as a flexible and co-working space.</t>
  </si>
  <si>
    <t>Salus University Dining and Student Services</t>
  </si>
  <si>
    <t>Salus University</t>
  </si>
  <si>
    <r>
      <rPr>
        <sz val="10"/>
        <color rgb="FF000000"/>
        <rFont val="Arial"/>
        <family val="2"/>
      </rPr>
      <t>This project will include updating student service spaces: including the serving and dining areas, student lounges, student affairs offices, bookstore, and shipping/receiving.Renovation and modernization of the Elkins Park campus is essential to remain current and will assure the future of the institution's continued health science education and research missions.</t>
    </r>
  </si>
  <si>
    <t>Variety Campus Master Plan Implementation</t>
  </si>
  <si>
    <t>Variety, the Children's Charity of the Delaware Valley</t>
  </si>
  <si>
    <t>Worcester Township</t>
  </si>
  <si>
    <r>
      <rPr>
        <sz val="10"/>
        <color rgb="FF000000"/>
        <rFont val="Arial"/>
        <family val="2"/>
      </rPr>
      <t>The project will construct a new, modern, ADA-accessible cabin, as well as a new headquarters facility for VarietyWorks vocational programs. A flexible, large open space will allow for multiple uses, such as adaptable classrooms and vocational training sites. The new building will also serve as a welcome center and safe drop off and pick up location.</t>
    </r>
  </si>
  <si>
    <t>1782 &amp; 1834 Grist Miller's House</t>
  </si>
  <si>
    <t>Historic Bethlehem Partnership T/A Historic Bethlehem Museums &amp; Sites</t>
  </si>
  <si>
    <t>Northampton</t>
  </si>
  <si>
    <t>Bethlehem City</t>
  </si>
  <si>
    <r>
      <rPr>
        <sz val="10"/>
        <color rgb="FF000000"/>
        <rFont val="Arial"/>
        <family val="2"/>
      </rPr>
      <t>The project involves structural repairs including electrical and plumbing. Exterior restoration/preservation work: install wood shingle roof; preserve, repair, and paint wooden windows; paint doors; install gutters and downspouts; install building tie rods; restore walkway. Interior restoration/preservation work: stabilize two levels of the 1782 portion; repair beams first floor; re-open stairs from basement to first floor; new electrical; new plumbing and fixtures for galley kitchen and restroom; install HVAC system; refinish original wood floors; paint all walls and woodwork; upgrade alarm system.</t>
    </r>
  </si>
  <si>
    <t>185 S Third Street Parking Garage - City of Easton</t>
  </si>
  <si>
    <t>Peron Developmet</t>
  </si>
  <si>
    <t>Easton City</t>
  </si>
  <si>
    <t>The project will construct a 245 space parking garage and podium on a current vacant city lot for visitors and residents. In addition, a pedestrian bridge will connect the residents and visitors with the Easton Transportation Center garage.</t>
  </si>
  <si>
    <t>ArtsQuest Community Cultural Center</t>
  </si>
  <si>
    <t>ArtsQuest</t>
  </si>
  <si>
    <t>The ArtsQuest project will construct a new 80,000 SF arts and cultural center at the current Banana Factory Art Center. The project will demolish 4 of the 6 current buildings, but preserve the hot glass, ceramic, and jewelry studios, and add digital, print, and video studios and observations areas. It will add purpose-designed and flexible gallery, classrooms and meeting spaces, a comedy theater, 2 outdoor arts plazas, 2&amp;3D Maker spaces and digital design displays. It increases artist studios from 30 to 36, and finally, the create room for summer camps.</t>
  </si>
  <si>
    <t>Boyd Theatre III</t>
  </si>
  <si>
    <t>Plamen Ayvazov</t>
  </si>
  <si>
    <t>The project will demolish the current building and then perform necessary site work for construction of the new facility. This includes the foundation, parking deck, lower retail space and water drainage systems. The building will be steel frame with concrete floors. The exterior walls will be modern, there will be new sidewalks and freshly planted trees. The building will have a clear glass elevator to the rooftop restaurant. Construction will also include approx. 330 units, a movie theater, restaurant, fitness center, business meeting area, hairdresser, and retail space.</t>
  </si>
  <si>
    <t>Dutchtown Commons RACP</t>
  </si>
  <si>
    <t>Days Restart LLC</t>
  </si>
  <si>
    <t>Dutchtown Commons is a planned mixed-use development in the City of Easton. This project will transform six adjacent vacant or under utilized lots located on a major thoroughfare into a seven-story structure that has a supermarket, two parking lots, and a total of 39 one- and two-bedroom apartments on the upper floors.</t>
  </si>
  <si>
    <t>Goodman Building</t>
  </si>
  <si>
    <t>Collaboration 3, LLC</t>
  </si>
  <si>
    <r>
      <rPr>
        <sz val="10"/>
        <color rgb="FF000000"/>
        <rFont val="Arial"/>
        <family val="2"/>
      </rPr>
      <t>The project entails the stabilization and renovation of a 100-year-old building and the creation of a new architecturally complimentary building in an adjacent empty lot at a key location in the heart of the SouthSide Arts District. The existing building will be home to 15,000 SF of commercial space, with anchor retail or restaurant on the ground floor and office space above.The new building will be constructed for modern apartments. Commercial spaces and a shared lobby will occupy the first floors of both structures.</t>
    </r>
  </si>
  <si>
    <t>Heritage Riverview, LP</t>
  </si>
  <si>
    <t>The project will demolish the existing first floor of the old Heritage Lanes bowling alley, renovate an underground parking garage, and construct a new second floor featuring Class A office space. Substantial removal of the interior portion of the building will occur and the current roof will be removed. Portions of the basement columns will be reinforced to allow for the vertical construction of the new first and second floors.</t>
  </si>
  <si>
    <t>Lehigh Valley Resort &amp; Spa II</t>
  </si>
  <si>
    <t>Hilltop Center LLC c/o Jaindl Land Company</t>
  </si>
  <si>
    <t>Lehigh Township</t>
  </si>
  <si>
    <t>The project will renovate nearly 134,000 SF of the Mary Immaculate Seminary and St. John Neumann Building. This involves roof repalcement, repair of the facia, eaves, and copper gutter system. The masonry will be repointed and sealed.The project will also construct a nearly150,000 SF expansion. These repairs and construction are necessary to begin the conversion of the site into a destination resort hotel with event venues, restaurants, and a full-service spa.</t>
  </si>
  <si>
    <t>LVH-Muhlenberg Intensive Care Unit</t>
  </si>
  <si>
    <r>
      <rPr>
        <sz val="10"/>
        <color rgb="FF000000"/>
        <rFont val="Arial"/>
        <family val="2"/>
      </rPr>
      <t>The project at the Lehigh Valley Health Network - Muhlenberg location will demolish and renovate existing office and other medical spaces within the existing building adjacent to the current ICU, add eight new critical care beds and will improve access to critical care services, most specifically trauma-related care.</t>
    </r>
  </si>
  <si>
    <t>Majestic Hanover Business Park at LVIA</t>
  </si>
  <si>
    <t>Majestic Realty Co.</t>
  </si>
  <si>
    <r>
      <rPr>
        <sz val="10"/>
        <color rgb="FF000000"/>
        <rFont val="Arial"/>
        <family val="2"/>
      </rPr>
      <t>This project will entail the construction of public infrastructure on unimproved land in order for it to be put to its highest and best use as a business park. This infrastructure construction work will include surface improvements (road paving &amp; striping, curb &amp; gutter, sidewalk &amp; adjacent landscaping, fire hydrants, street lights, etc.), subsurface wet and dry utilities (water, sewer and storm pipes, electrical &amp; telecom lines, conduits and vaults, and natural gas lines), and other improvements.</t>
    </r>
  </si>
  <si>
    <t>Marquis Parking Garage - 27 S 3rd Street - Easton</t>
  </si>
  <si>
    <t>City Center Investment Corporation</t>
  </si>
  <si>
    <t>The project will purchase the existing deteriorating parking structureand demolished it to make way for a new seven story mixed-use multifamily project with retail space. It will consist of a parking garage and will contain a mix of studio, one-bedroom, and two-bedroom apartments. The structure of the building will include two levels of a steel podium structure where the garage would be situated. Above the garage will be five floors of wood framed residential dwelling units. The building will be cladded in non-combustible materials like brick, stone, and fiber cement panel/ lap siding.</t>
  </si>
  <si>
    <t>Northampton Community College East 40 Experiential Learning Center</t>
  </si>
  <si>
    <t>Northampton County Area Community College</t>
  </si>
  <si>
    <t>Bethlehem Township</t>
  </si>
  <si>
    <r>
      <rPr>
        <sz val="10"/>
        <color rgb="FF000000"/>
        <rFont val="Arial"/>
        <family val="2"/>
      </rPr>
      <t>The project will construct the East 40 Experiential Learning Center, and will be a resource for all NCC disciplines, including the new programming in Food Studies and Food Science programs. The purpose for this building is to enrich place-based, experiential learning opportunities for NCC students and the wider community with hands-on examples and projects.</t>
    </r>
  </si>
  <si>
    <t>Northampton County Prison D-Tier Renovations</t>
  </si>
  <si>
    <t>Northampton County</t>
  </si>
  <si>
    <t>This project will renovate a portion of the prison currently uninhabitable due to structural deficiencies that pose a safety hazard. It will completely demolish the existing cells and renovate the space as a new single-story unit with nine shared cells. The new space will be used to house lower-security inmates and will be renovated following current codes and standards. The renovation will also include necessary installation of security elements, a new bathroom, dayroom, structural reinforcements, HVAC equipment, fire protection, and corrections to existing interior finishes as needed.</t>
  </si>
  <si>
    <t>Riverport Public Market</t>
  </si>
  <si>
    <t>Lehigh Riverport Investors Fund, L.P.</t>
  </si>
  <si>
    <t>The project will demolish the interior of the space of the former Starters Riverport Pub, and then build it out for vendors. Major upgrades include: electrical, plumbing and HVAC, as well as the installation of an elevator for ADA compliance. There will be two exterior entrances created, and specific vendor spaces will be constructed. Cooking areas with venitlation hoods will be installed. The brewery will require all of the typical construction of a bar plus a small scale brewing/manufacturing facility.</t>
  </si>
  <si>
    <t>Second Floor Expansion - NMIH</t>
  </si>
  <si>
    <t>National Museum of Industrial History</t>
  </si>
  <si>
    <r>
      <rPr>
        <sz val="10"/>
        <color rgb="FF000000"/>
        <rFont val="Arial"/>
        <family val="2"/>
      </rPr>
      <t>This project will provide a vibrant community hub for learning that will contribute to visibility &amp; tourism for the Greater Lehigh Valley as a region rich in history &amp; cultural recreational opportunities. This phase of second floor expansion will include elevator access, infrastructure including flooring, ceilings, walls, insulation, casework, doors, frames, paint, fire protection and HVAC enhancements, and electrical as well as the build out of office/archival storage space, restrooms, catering kitchen and fixtures for flexible exhibit/event space.</t>
    </r>
  </si>
  <si>
    <t>The Mill at Easton--Phase II</t>
  </si>
  <si>
    <t>Stewart Silk Mill Redevelopment Partners, LP</t>
  </si>
  <si>
    <r>
      <rPr>
        <sz val="10"/>
        <color rgb="FF000000"/>
        <rFont val="Arial"/>
        <family val="2"/>
      </rPr>
      <t>RACP funds will be used for site preparation, construction and related costs to complete the redevelopment of the former silk mill site into commercial area. Dollar General DG Plus Marketplace (featuring perishable and non-perishable groceries and dry goods), a health clinic, and other retail uses.</t>
    </r>
  </si>
  <si>
    <t>Vegan Treats Renovation</t>
  </si>
  <si>
    <t xml:space="preserve">Northampton County </t>
  </si>
  <si>
    <r>
      <rPr>
        <sz val="10"/>
        <color rgb="FF000000"/>
        <rFont val="Arial"/>
        <family val="2"/>
      </rPr>
      <t>This project will be an extensive renovation to an existing building to operate a bakery production facility, offer wholesale distribution and add a retail store. A small office space will be added as well. This facility will make thousands of cookies a week along with doughnuts, brownies, cupcakes and more than 500 cakes.</t>
    </r>
  </si>
  <si>
    <t xml:space="preserve">Walnut Street Parking Garage </t>
  </si>
  <si>
    <t>Bethlehem Parking Authority</t>
  </si>
  <si>
    <t>The project will demolish the current 46-year-old parking structure and using a much smaller footprint to replace it with a new 650 space parking garage. The work includes existing structure demolition, site preparation and site clearing; earthwork and all utilities, sidewalk and infrastructure; reconstruction/relocation; various contingencies; current parker displacement and the actual construction of the parking garage. The remaining site space will add a retail component to the first floor.</t>
  </si>
  <si>
    <t>Wilson Borough Pool - RACP</t>
  </si>
  <si>
    <t>Wilson Borough</t>
  </si>
  <si>
    <t>The project will demolish, renovate, and construct the pool complex. This includes the kiddie pool, main activity deck, existing filter buildings, and bath house. In addition to the renovations, a facility pool deck will be constructed. A new pre-engineer/prefab building will house new filter equipment.</t>
  </si>
  <si>
    <t>Button Propane Transload</t>
  </si>
  <si>
    <t>Button Holdings Inc.</t>
  </si>
  <si>
    <t>Northumberland</t>
  </si>
  <si>
    <t>Point Township</t>
  </si>
  <si>
    <t>The project will construct a rail-served propane/butane terminal. The most efficient way to distribute propane and butane to central PA is to first bring it in by rail, transload into storage tanks, then distribute locally via delivery trucks. The plans call for installation of six 80,000 gallon tanks, of which five are for propane and one for butane storage. Complementing the tanks will be the necessary piping, electrical and control equipment to safely transfer the commodities from the rail cars to storage and then to truck for delivery to customers.</t>
  </si>
  <si>
    <t>Cultivation Greenhouse Addition</t>
  </si>
  <si>
    <t>MNK03, LLC</t>
  </si>
  <si>
    <t>Coal Township</t>
  </si>
  <si>
    <t>This project entails the purchase, erection and outfitting of two modern, hybrid greenhouses to serve as final bloom and flower rooms for growing State Licensed Medical Marijuana. Each green house will support an active canopy and include highly automated environmental and fertigation systems, as well as HVAC systems.</t>
  </si>
  <si>
    <t>Fresh Roasted Coffee LLC K-Cup Equipment</t>
  </si>
  <si>
    <t>Fresh Roasted Coffee</t>
  </si>
  <si>
    <t>Sunbury City</t>
  </si>
  <si>
    <r>
      <rPr>
        <sz val="10"/>
        <color rgb="FF000000"/>
        <rFont val="Arial"/>
        <family val="2"/>
      </rPr>
      <t>The project will purchase ICA USA's AROMACUP single-serve pod machine.</t>
    </r>
  </si>
  <si>
    <t>Infrastructure Upgrades for Celotex Brownfield Site</t>
  </si>
  <si>
    <t>Celotex Brownfield Infrastructure Development</t>
  </si>
  <si>
    <t>This project would redevelop a brownfield by putting in a spec building, a traffic light, and upgrade utilities/water/sewer/storm water improvements to the site. On all parcels a concrete foundation would be created and a 125,000 sq.ft. building would be constructed. Reconfiguration of Route 147/Susquehanna Ave. would be done to allow access into the brownfield site. A light would be installed at Route 147/Roadway into site to allow for safe and easy access. Utilities/water/sewer/storm water all would be upgraded along Susquehanna Ave. to increase capacity.</t>
  </si>
  <si>
    <t>MNKO3 / Parea Biosciences Phase 2 Expansion - Coal Township, Northumberland County</t>
  </si>
  <si>
    <t>MNK03</t>
  </si>
  <si>
    <t>The project will expand the current facility and include: site work, concrete, masonry, building the structure, fire protection, HVAC, plumbing, and electrical work. Expansion increases the cultivation canopy from10,000 SF to 40,000 SF.</t>
  </si>
  <si>
    <t>Sivana Converting</t>
  </si>
  <si>
    <r>
      <rPr>
        <sz val="10"/>
        <color rgb="FF000000"/>
        <rFont val="Arial"/>
        <family val="2"/>
      </rPr>
      <t>The project will rehabilitate the offices and manufacturing space of a100 year old textile mill in Sunbury, PA in order to handle large equipment and employees. Improvements to floors, walls, lighting, electrical, and HVAC systems are planned as part of this project. New manufacturing equipment will also be purchased.</t>
    </r>
  </si>
  <si>
    <t>Sunbury Transfer Station</t>
  </si>
  <si>
    <t>The Municipal Authority of the City of Sunbury</t>
  </si>
  <si>
    <r>
      <rPr>
        <sz val="10"/>
        <color rgb="FF000000"/>
        <rFont val="Arial"/>
        <family val="2"/>
      </rPr>
      <t>The project will make infrastructure improvementsto the site including an expansion of the existing tipping floor, replacement and expansion of the exiting roof and the addition of walls, and fencing along the tipping floor. Low profile scales will also be installed.</t>
    </r>
  </si>
  <si>
    <t>Jason Frye Memorial Community Center</t>
  </si>
  <si>
    <t>Friends of Spring Township</t>
  </si>
  <si>
    <t>Perry</t>
  </si>
  <si>
    <t>Spring Township</t>
  </si>
  <si>
    <t>The project will construct the Jason Frye Memorial Community Center. It will include: entrance lobby, conference rooms and toilets; gymnasium and platform; and commercial kitchen and outdoor patio.</t>
  </si>
  <si>
    <t xml:space="preserve">Perry County Government Center </t>
  </si>
  <si>
    <t xml:space="preserve">Perry County </t>
  </si>
  <si>
    <t>This project will purchase land and construct a new consolidated government center. This new facility will provide a secure, centrally located building for public services. The project includes costs for acquisition, infrastructure and site preparation, building construction, engineering, environmental assessments, and contingencies.</t>
  </si>
  <si>
    <t>Perry County Industrial Park - Longenecker Hatchery</t>
  </si>
  <si>
    <t xml:space="preserve">Perry County Economic Development Corporation </t>
  </si>
  <si>
    <r>
      <rPr>
        <sz val="10"/>
        <color rgb="FF000000"/>
        <rFont val="Arial"/>
        <family val="2"/>
      </rPr>
      <t>IBS is preparing to construct a state of the art commercial egg hatchery on lot #3 of the Perry County Industrial Park.The hatchery facility will be constructed in three phases as follows: Phase 1 is 44,241 sq. ft., Phase 2 is 5,402 sq. ft. and Phase 3 will be 22,313 sq. ft. for a total of 71,956 sq. ft.The construction includes the following items needed for a commercial Egg Hatchery: Hot &amp; Chilled Water Processor, Compressed Air System, Reverse Osmosis Water System, and an Electrical System.</t>
    </r>
  </si>
  <si>
    <t>1201 Normandy Life Science Lab at the Philadelphia Navy Yard</t>
  </si>
  <si>
    <t>Ensemble/ Mosaic Navy Yard, LLC</t>
  </si>
  <si>
    <t>Philadelphia</t>
  </si>
  <si>
    <t>Philadelphia City</t>
  </si>
  <si>
    <t>The proposed project will construct 135,000 SF of customizable life science laboratory space. This includes demolition, excavation and earthwork, site utilities and storm drainage, site improvement and paving, Lab space building premiums (HVAC &amp; Electrical Upgrades), cast-in-place concrete and structural steel. The project will be designed with flexible floorplates that can accommodate tenants of different sizes at varying stages of growth. The lab building will be built on a 1.26 acre site in the Philadelphia Navy Yard.</t>
  </si>
  <si>
    <t>1315 Windrim Ave Headquarters (Philadelphia)</t>
  </si>
  <si>
    <t>WES Corporation</t>
  </si>
  <si>
    <t>The project will acquire and rehabilitate the Windrim Facility to construct administrative support offices and additional parking. The project will yield a state-of-the-art healthcare facility/business service hub and headquarters for WES Corporation. Included in the work: renovate 33,000 SF vacant building to provide corporate, health care &amp; physician offices for expanded behavioral health services, and state licensed outpatient mental health clinics &amp; programs.</t>
  </si>
  <si>
    <t>1701 Fairmount (Philadelphia)</t>
  </si>
  <si>
    <t>DAJ 1701 Fairmount Partners LLC</t>
  </si>
  <si>
    <t>The project will construct a mixed-use development in the Fairmount neighborhood of Philadelphia. It will contain approximately 5,800 SF of ground floor retail space and 24 apartment units above. It will fit out of the space with HVAC, counters, cabinets, restroom/office construction, fire safety requirements, and other various tenant improvements required to operate the business successfully.</t>
  </si>
  <si>
    <t>2021 Imvax Cell Immunotherapy Production HQ and Lab, Philadelphia</t>
  </si>
  <si>
    <t>Imvax, Inc.</t>
  </si>
  <si>
    <t>The project will supplement Imvax's existing research with the renovation of Old City's famed Curtis Center. While the building has strong floor plates required to do the work, the building is in need of significant renovation to ensure the Imvax space will meet 21st century R&amp;D needs. This will also include replacing the HVAC within Imvax's suite. The GMP Lab will provide a suite where Imvax can manufacture its unique immunotherapy treatment and subsequent products derived from the same technology. In addition to 15,000 SF of lab space, the project includes 6,000 SF of office space.</t>
  </si>
  <si>
    <t>2222 Market Street, Philadelphia II</t>
  </si>
  <si>
    <t>Market West Associates LP</t>
  </si>
  <si>
    <r>
      <rPr>
        <sz val="10"/>
        <color rgb="FF000000"/>
        <rFont val="Arial"/>
        <family val="2"/>
      </rPr>
      <t>The project will construct an 18-story office tower built on an existing parking lot. The building will consist of 331,500 gross SF and 308,295 rentable SF, with 50 parking spaces. It will also include a green terrace, a green rooftop, a marketplace, and a café.</t>
    </r>
  </si>
  <si>
    <t>2500 League Island Blvd at The Philadelphia Navy Yard - Sustainable Infrastructure</t>
  </si>
  <si>
    <t>2500 League Island Boulevard LLC</t>
  </si>
  <si>
    <t>The project will construct a 130,000 SF production building designed to accommodate tenants engaged in viral vector manufacturing and/or cell and gene therapy processing. Construction includes: the concrete slab on grade, precast concrete, roof membrane construction,and green roof construction.</t>
  </si>
  <si>
    <t>2700 N Broad (Philadelphia)</t>
  </si>
  <si>
    <t>AD Fairmount Property Partners, LLC</t>
  </si>
  <si>
    <t>The project will redevelop a nine-story, 600,000 SF building. The first and second floors will be commercial/retail use, anchored by a grocery store. The third, fourth, and fifth floors will contain medical office space. The remaining four floors will be comprised of 120 apartment units.The project will complete the buildout of the first five floors of the building, including HVAC systems, electrical, plumbing, wiring, fire safety requirements, handicap accessibility improvements, tenant buildout costs, structural rehabilitation costs, and ductwork.</t>
  </si>
  <si>
    <t>3.0 University Place’s “Ben Franklin Innovation &amp; Community Impact Center” (Philadelphia)</t>
  </si>
  <si>
    <t>University Place Associates 3.0, LLC</t>
  </si>
  <si>
    <r>
      <rPr>
        <sz val="10"/>
        <color rgb="FF000000"/>
        <rFont val="Arial"/>
        <family val="2"/>
      </rPr>
      <t>The project willbuild out the Ben Franklin Innovation &amp; Community Impact Center. The center will be a 29,660 SF lab/office coworking, workforce development, and incubator space managed by Ben Franklin Technology Partners of Southeastern Pennsylvania (BFTP)</t>
    </r>
  </si>
  <si>
    <t>3031 N 21st Street Senior</t>
  </si>
  <si>
    <t>3031 N 21st Street Senior LLC</t>
  </si>
  <si>
    <t>The project will convert a warehouse in the Allegheny West Neighborhood into an age-restricted, senior affordable housing rental community. The structure will include 56 apartments, management office, community space and on-site laundry. The rehab will replace the roof, refurbish the staircase, floor, and ceiling, and install a new façade.</t>
  </si>
  <si>
    <t>4100 Haverford (Philadelphia)</t>
  </si>
  <si>
    <t>DAJ Haverford LLC</t>
  </si>
  <si>
    <t>The project will turn the former West Philadelphia Passenger Railway Company streetcar warehouse into a mixed-use property comprised of 30 multifamily apartment units and approximately 1,683 SF of commercial/retail space on the ground floor. The property requires substantial rehabilitation including HVAC, counter, cabinets, restroom/office set up, fire safety requirements, and other various tenant improvements.</t>
  </si>
  <si>
    <t>52nd Street Commons</t>
  </si>
  <si>
    <t>The Enterprise Center Community Development Corporation</t>
  </si>
  <si>
    <t>The project will acquire the former Citizens Bank building and renovate the 6,000 SF facility. Its interior will be both restored and modernized to provide a community gathering space. The basement of the building will become studios and makers' spaces while the ground floor lobby space will be renovated to include a main level and a mezzanine for community gathering spaces. The project will include replacing and/or upgrading mechanical systems, plumbing, lighting, windows, flooring, and other improvements.</t>
  </si>
  <si>
    <t>52nd Street One Art Education Connection Phase I</t>
  </si>
  <si>
    <t>One Art Community Center Corporation</t>
  </si>
  <si>
    <r>
      <rPr>
        <sz val="10"/>
        <color rgb="FF000000"/>
        <rFont val="Arial"/>
        <family val="2"/>
      </rPr>
      <t>The project will involve the construction of remediation of a currently designated blighted area with the new construction of a light industrial, retail, office space, mixed-use building. The construction, redevelopment, rehabilitation, remediation, infrastructure improvements, and other related costs for the renovation and the new construction of the multi-use light industrial, office, retail, residential, and commercial space with eco-friendly and efficient features like solar panels, triple-glazed and a communal green roof.</t>
    </r>
  </si>
  <si>
    <t>7777R State Rd, Philadelphia: Delaware River Pier Rehabilitation</t>
  </si>
  <si>
    <t>Morris Iron &amp; Steel Company, Inc.</t>
  </si>
  <si>
    <t>The project will repair 1,067 linear feet of the wharf, located in the south slip, so that the existing structure can continue to be operational. It will reinforce 16 cells by driving a new sheet pile wall in front of the existing bulkhead and filling that space with concrete. This project will increase Morris Iron's capacity to process and recycle more scrap metal, lower carbon emissions, improve public safety, and create more jobs for the Philadelphia area.</t>
  </si>
  <si>
    <t>800 Vine Senior (Equal Justice Center)</t>
  </si>
  <si>
    <t>Pennrose PHL, LLC</t>
  </si>
  <si>
    <r>
      <rPr>
        <sz val="10"/>
        <color rgb="FF000000"/>
        <rFont val="Arial"/>
        <family val="2"/>
      </rPr>
      <t>The project will construct a new senior development with one and two bedroom units. It willalso have a community room, fitness center, common laundry on each floor, and on-site management space.</t>
    </r>
  </si>
  <si>
    <t>A &amp; Indiana Campus Project - RACP</t>
  </si>
  <si>
    <t>Impact Services</t>
  </si>
  <si>
    <t>The project will develop the A &amp; Indiana Campus including renovation of an existing 150,000 SF Mill Building into mixed-use spaces including affordable housing and a multi-tenant community serving building.The property will be renovated subject to Historic requirements and fit out for the identified tenants. The renovations will include all new systems, floors, historic windows, roofing, elevators, stairs and finishes. The project will also include completion of site work and parking for access to the building.</t>
  </si>
  <si>
    <t>Academy of Music Restoration</t>
  </si>
  <si>
    <t>Academy of Music, Inc</t>
  </si>
  <si>
    <r>
      <rPr>
        <sz val="10"/>
        <color rgb="FF000000"/>
        <rFont val="Arial"/>
        <family val="2"/>
      </rPr>
      <t>This project will address the high priority restoration of the Academy of Music's roof, cornice, and gutters, while improving safety for ongoing rooftop maintenance in the future. The existing terne-coated standing seam roofing will be replaced with lead-coated copper roofing. Roof restoration includes the repointing, masonry repair/reconstruction, and replacement of bluestone caps on the original chimneys and brick parapets above the roofline.The original galvanized tin cornice and brackets will be restored and repainted. The cornice is above public sidewalks and restoration will protect public safety. The re-supporting of the internal framing will restore the integral, continuous gutters with liquid applied membranes.</t>
    </r>
  </si>
  <si>
    <t>Addiction Treatment Expansion</t>
  </si>
  <si>
    <t>Temple University Hospital, Inc.</t>
  </si>
  <si>
    <r>
      <rPr>
        <sz val="10"/>
        <color rgb="FF000000"/>
        <rFont val="Arial"/>
        <family val="2"/>
      </rPr>
      <t>The project will renovate vacant space on the TUHEC campus to expand services available for treating addiction in multiple levels of care.</t>
    </r>
  </si>
  <si>
    <t>AdvanSix Dock &amp; Delaware Avenue Pedestrian Safety</t>
  </si>
  <si>
    <t>AdvanSix Inc.</t>
  </si>
  <si>
    <r>
      <rPr>
        <sz val="10"/>
        <color rgb="FF000000"/>
        <rFont val="Arial"/>
        <family val="2"/>
      </rPr>
      <t>Design and Construction of a new dock as well as the demolitition of the old dock once the new dock is placed. RACP funds will be used to partially cover the construction costs of the project. In addition to this application, AdvanSix is seeking funding for this project directly from PennDOT as part of the Delaware Avenue Extension (BS5) project and from the PennDOT Multimodal Transportation Fund (MTF).</t>
    </r>
  </si>
  <si>
    <t>AgustaWestland Philadelphia Corporation Campus Expansion</t>
  </si>
  <si>
    <t>AgustaWestland Philadelphia Corporation</t>
  </si>
  <si>
    <r>
      <rPr>
        <sz val="10"/>
        <color rgb="FF000000"/>
        <rFont val="Arial"/>
        <family val="2"/>
      </rPr>
      <t>The project will construct atraining facility which includes additional hangar space, new training simulators, and additional classroom and office space.This includes constructing related infrastructure to house the training simulators and other training equipment, as well as site work, demolition, earthwork, and building out the overall structure, including HVAC, electrical, raising the building roof, and drywall.</t>
    </r>
  </si>
  <si>
    <t>AQ Medical Mission Green</t>
  </si>
  <si>
    <t>AQ MMS LLC</t>
  </si>
  <si>
    <t>The project will be redeveloping the former Medical Mission Sisters campus located in Philadelphia and part of Abington Township. The site will be redeveloped into a multi-use, residential/healthcare campus. The campus will include townhomes, independent living facilities, age restricted apartments, assisted living and memory care facilities, medical office space and community offices and facilities. It will preserve and improve the Medical Mission Sisters' facilities, located in the rear of the property in conjunction with the overall redevelopment of the site.</t>
  </si>
  <si>
    <t>AR Resurgence</t>
  </si>
  <si>
    <t>Friends of Ryan, Inc</t>
  </si>
  <si>
    <t>The project will install a walking path from the corner of Chalfont Drive and Byrne Roads to Academy Road. This will allow pedestrians a faster commute to the public transportation they rely upon to take them to their place of employment. A new turf field will be upgraded with a synthetic turf base; this upgraded field will allow football, soccer, lacrosse and field hockey teams to play. A dog park will also be installed with agility obstacles, benches, tidy up trash receptacles and other amenities.</t>
  </si>
  <si>
    <t>Arch Street UM Church Historic Building Restoration</t>
  </si>
  <si>
    <t>Arch Street United Methodist Church</t>
  </si>
  <si>
    <r>
      <rPr>
        <sz val="10"/>
        <color rgb="FF000000"/>
        <rFont val="Arial"/>
        <family val="2"/>
      </rPr>
      <t>The project will renovate and improve the building, which will include masonry repairs and restoration to both the exterior and interior of the church's steeple; replacement of the church's slate roof; installation of new bathrooms, showers, laundry facilities, hydraulic lift; the installation of handicapped accessible ramp at the main entrance of the building and replacement of the HVAC cooling tower.</t>
    </r>
  </si>
  <si>
    <t>Arsenal Revitalization - Parking</t>
  </si>
  <si>
    <t>Arsenal Condominium Associates</t>
  </si>
  <si>
    <r>
      <rPr>
        <sz val="10"/>
        <color rgb="FF000000"/>
        <rFont val="Arial"/>
        <family val="2"/>
      </rPr>
      <t>The project will purchase land and construct a parking garage and accompanying rain garden. This includes grading the land and paving and stripping the parking lot. The boundary security fence will be moved to the new boundary line.</t>
    </r>
  </si>
  <si>
    <t xml:space="preserve">Bartram Village - Philadelphia </t>
  </si>
  <si>
    <t>Pennrose LLC</t>
  </si>
  <si>
    <t>The project is phase one, and will prepare the site and infrastructure for a new construction, mixed-income, family development consisting of 6 multifamily buildings containing 100 units of rental housing.</t>
  </si>
  <si>
    <t>Beury Hotel II</t>
  </si>
  <si>
    <t>3701 N Broad, LLC</t>
  </si>
  <si>
    <r>
      <rPr>
        <sz val="10"/>
        <color rgb="FF000000"/>
        <rFont val="Arial"/>
        <family val="2"/>
      </rPr>
      <t>The project fully renovates the 112,000 SF Beury building. The demotion, masonry, openings, thermal and moisture protection are crucial to saving the integrity of the historic infrastructure. This renovation will transform the Beury's deteriorating shell into a full-service hotel with 138 rooms, two restaurant spaces, a cafe, rooftop garden, fitness center, and meeting rooms.There will be a hotel space for community groups to have meetings or events, as well as providing opportunities for workforce training programs and job opportunities.</t>
    </r>
  </si>
  <si>
    <t>Biotech &amp; Pandemic Research Center at One uCity Square</t>
  </si>
  <si>
    <t>Integral Molecular</t>
  </si>
  <si>
    <r>
      <rPr>
        <sz val="10"/>
        <color rgb="FF000000"/>
        <rFont val="Arial"/>
        <family val="2"/>
      </rPr>
      <t>This project will fit out new laboratory and office space within the core and shell of the new One uCity Square building.The buildout includes carpentry, electrical, HVAC, and plumbing.</t>
    </r>
  </si>
  <si>
    <t>Broad Street Ministry Renovations 2</t>
  </si>
  <si>
    <t>Broad Street Ministry</t>
  </si>
  <si>
    <t>The project's phase 1 includes repairing, restoring, or replacing the stone masonry on the exterior towers on the façade of the buliding. Phase 2 renovation work includes: the flat membrane roof and sloped slate roof, addtional masonry repairs needed to the façade of the building, expansion of the commercial kitchen, dedicated spaces for guest services and guest mail storage and distribution, renovated guest and new staff restrooms, floor level adjustmentsfor ADA accessibility, offices and meeting rooms, and for receiving, processing, and distributing clothing and personal care products.</t>
  </si>
  <si>
    <t>Business Association of West Parkside Development</t>
  </si>
  <si>
    <t>Business Association of West Parkside</t>
  </si>
  <si>
    <t>The project will repair and upgrade the Philadelphia Stars Negro League Memorial Park. The Park is in need of repair, including landscape, fencing, site furniture, bollards, hardscapes, electrical, irrigation, and curbs. Additionally, the project will renovate the former bus turnaround at 49th and Parkside to be used as parking, a farmer's/flea market, and a craft fair. The mural currently located in the Park will also be relocated.</t>
  </si>
  <si>
    <t>Business Center e-RACP Application</t>
  </si>
  <si>
    <t>The Business Center for Entrepreneurship and Social Enterprise</t>
  </si>
  <si>
    <t>The project will construct a 6,000 SF Innovation and Manufacturing Center. The proposed space will house wet labs, space for small-batch manufacturing, equipment to develop prototypes, office space, and training facilities for area residents.</t>
  </si>
  <si>
    <t>Byberry North Business Center</t>
  </si>
  <si>
    <t>Brandywine Byberry LP</t>
  </si>
  <si>
    <r>
      <rPr>
        <sz val="10"/>
        <color rgb="FF000000"/>
        <rFont val="Arial"/>
        <family val="2"/>
      </rPr>
      <t>The project will construct approximately 669,000 SF of industrial, flex, and office development. Extensive improvements are required, including infrastructure and traffic improvements, as well as sitework, utilities, and other work to create a pad-ready site for vertical construction.</t>
    </r>
  </si>
  <si>
    <t>Calvary Center for Culture and Community</t>
  </si>
  <si>
    <r>
      <rPr>
        <sz val="10"/>
        <color rgb="FF000000"/>
        <rFont val="Arial"/>
        <family val="2"/>
      </rPr>
      <t>This project will renovate and restore the Calvary Center building. The work includes upgrades in the kitchen, bathrooms, an HVAC system, and a sprinkler system.Restorations will also preserve the Tiffany windows, the stained-glass dome, and the scagliola columns in the main auditorium space.</t>
    </r>
  </si>
  <si>
    <t>Capital Improvement Campaign II - Phila Clef Club</t>
  </si>
  <si>
    <t>Philadelphia Clef Club of Performing Arts</t>
  </si>
  <si>
    <r>
      <rPr>
        <sz val="10"/>
        <color rgb="FF000000"/>
        <rFont val="Arial"/>
        <family val="2"/>
      </rPr>
      <t>The project will provide renovations and upgrades to the Philadelphia Clef Club's performance hall, music studios, historical archive, kitchen, restrooms and building façade for the cultural facility. The second phase will renovate the interior finishing of the building, install new flooring, ceilings/paint, four floors and performance hall, reconstruct lobby, upgrade recording studio, production studio and music studio/technology studio, renovate kitchen and replace equipment, renovate restrooms on all four floor and create a new Green Room performers space.</t>
    </r>
  </si>
  <si>
    <t>CEC Facility Improvement</t>
  </si>
  <si>
    <t>District One Community Education Center</t>
  </si>
  <si>
    <t>The project encompasses a full renovation of the Community Education Center. This includes: sidewalk repairs; front steps and railing repairs; mirrors and make-up stations in the dressing room; changing the basement storage to general programming space; new paved parking lot; new roof, windows, and heating/cooling system; new sprinkler system; new electrical service; new theatre seating system; new finishes for each room; new pantry and single-use bathroom; structural repairs; partition repairs; hazardous materials removal; a wheel chair lift.</t>
  </si>
  <si>
    <t xml:space="preserve">Chamounix Stables Refurbishment and Indoor Riding Arena Build </t>
  </si>
  <si>
    <t>Work to Ride, Inc</t>
  </si>
  <si>
    <t>The project will construct a+/-45,000 SF indoor arena building, a +/-4,500 SF connector building, and renovate the existing Chamounix Equestrian Center. The indoor arena will contain a 250'x150' equestrian surface. The connector will contain baths and lockers for students and an indoor tack area. 80 solar panels will make the facility energy-neutral. Rainwater-harvesting tanks will irrigate the indoor riding surface and tie into the new bio-retention basin. The existing stables will be renovated, creating two classrooms and a student lounge with kitchenette. Lesson tack, polo tack and offices will be renovated. Building Systems will be upgraded. Lighting will be replaced with LED fixtures.</t>
  </si>
  <si>
    <t>Cherashore Playground</t>
  </si>
  <si>
    <t>Mt. Airy USA dba Mt. Airy CDC</t>
  </si>
  <si>
    <t>The project will include both new construction and enhancements to the Cherashore Playground and Recreation Center. These include: improvements to site and recreation center accessibility, enhancements to the W. Chew Avenue playground entry, new site signage, redesign of playground and the replacement/upgrading of playground equipment, addition of safety surfaces, the addition of a sprayground, upgrades to basketball courts and tennis courts, installation of new field lighting, fixing site drainage issues, upgrades to the recreation center building envelope, and the installation of new interior fixtures and finishes.</t>
  </si>
  <si>
    <t>Chestnut Hill Hospital / Tower Health Women's Center II</t>
  </si>
  <si>
    <t>Chestnut Hill Hospital/Tower Health</t>
  </si>
  <si>
    <t>The project will create new construction of 38,000 SF, multi-level medical office building and a 75-space multi-level garage. The new Women's Center would replace an existing building. The footprint of the new center will be larger, extending towards the rear of the property. The basement will house mechanicals; the Women's Center with the medical imaging equipment will be located on the ground floor and physician practices will be on the 2nd and 3rd floors. The garage will be constructed adjacent to the existing garage and replace a surface lot behind the Women's Center. It would include an elevator with direct access to the new building.</t>
  </si>
  <si>
    <t>Children's Hospital of Philadelphia, Hub for Clinical Collaboration</t>
  </si>
  <si>
    <t>Children's Hospital of Philadelphia</t>
  </si>
  <si>
    <r>
      <rPr>
        <sz val="10"/>
        <color rgb="FF000000"/>
        <rFont val="Arial"/>
        <family val="2"/>
      </rPr>
      <t>The project constructs a new, 17-story office building to housework space for physicians and administrative staff of Children's Hospital of Philadelphia. By co-locating multiple medical divisions in the Hub, the project provides the opportunity to create a highly collaborative clinical, academic and research community. The project scope includes site excavation, demolition, and building construction such as masonry and fire protection sprinkler piping.</t>
    </r>
  </si>
  <si>
    <t>Civic Place II</t>
  </si>
  <si>
    <t>St Joe Phase II Property Owner LLC</t>
  </si>
  <si>
    <r>
      <rPr>
        <sz val="10"/>
        <color rgb="FF000000"/>
        <rFont val="Arial"/>
        <family val="2"/>
      </rPr>
      <t>The project will construct a seven-story, mixed-use building featuring 202 apartment units, 13,000 SF of commercial/retail space, and 43-below grade parking.Contruction willinclude HVAC, wiring, ductwork, plumbing, electrical, fire safety requirements, and handicap accessibility improvements.</t>
    </r>
  </si>
  <si>
    <t>Cobbs Creek Education Center and Golf Course - Philadelphia</t>
  </si>
  <si>
    <t>Cobbs Creek Restoration and Community Foundation</t>
  </si>
  <si>
    <t>The project will create a golf and educational campus. It will develop an education center with classrooms and a community room, rehabilitate Cobbs Creek, restore the golf course to its original routing, build a new golf course, driving range, and short course for education and training.</t>
  </si>
  <si>
    <t>Collaboratory II</t>
  </si>
  <si>
    <t>Kensington Castor Partners, LLC</t>
  </si>
  <si>
    <t>The project's priority is to bring usability, accessibility, and activity to the site. It will prepare the site and renovate the existing structure, including: site work and demolition, courtyard repaving and landscaping, masonry repointing, the creation of a common lobby and common area circulation on each floor, new common bathrooms, new demising walls, new windows and doors, updated fixtures, finishes and equipment, electrical and lighting upgrades, and the retrofit of an existing elevator as well as “white box” development of the currently unused 3rd floor.</t>
  </si>
  <si>
    <t>Commercial – 3601 Haverford Avenue</t>
  </si>
  <si>
    <t>WURD Radio Development Partners LLC</t>
  </si>
  <si>
    <t>The project is the construction, infrastructure, fit out and other costs associated with the development and construction of an 4-story office building which will house a radio station, restaurant and ground floor retail.</t>
  </si>
  <si>
    <t>Commercial - Germantown Town Hall Development</t>
  </si>
  <si>
    <t>West Powelton Development Company Inc.</t>
  </si>
  <si>
    <r>
      <rPr>
        <sz val="10"/>
        <color rgb="FF000000"/>
        <rFont val="Arial"/>
        <family val="2"/>
      </rPr>
      <t>The proposed Germantown Town Hall Project will be composed of a three-story 28,000 SF historic Town Hall and a newly constructed four-story 39 unit apartment building of approximately of 23,000 SF. The apartment building will offer mixed income opportunities for affordable housing where there is massive pent-up demand for new affordable housing in the area. The commercial space consisting of office space, retail and boutique dining. The office space shall be utilized for a variety of needed community services to support the commercial corridor as well.</t>
    </r>
  </si>
  <si>
    <t>Commercial – Lancaster Ave Training Center Philadelphia</t>
  </si>
  <si>
    <t>VICA Business And Financial Services Inc.</t>
  </si>
  <si>
    <r>
      <rPr>
        <sz val="10"/>
        <color rgb="FF000000"/>
        <rFont val="Arial"/>
        <family val="2"/>
      </rPr>
      <t>The project will construct a mixed-use workforce housing development composed of a five-story, multifamily building with 47-units above a 3,300 SF community training center and 8,200 SF grocery store.</t>
    </r>
  </si>
  <si>
    <t>Community Boathouse and Workshop on the Tidal Schuylkill River (Phase II)</t>
  </si>
  <si>
    <t>John Bartram Association</t>
  </si>
  <si>
    <r>
      <rPr>
        <sz val="10"/>
        <color rgb="FF000000"/>
        <rFont val="Arial"/>
        <family val="2"/>
      </rPr>
      <t>The project will construct an 18,000SF community boathouse and workshop on previously developed land adjacent to the northern border of Bartram's Garden, including the popular public dock, and directly fronting both the river and the Bartram's Mile Trail, soon to connect to the Schuylkill River Trail.</t>
    </r>
  </si>
  <si>
    <t>Community Center at St. Christopher Parish</t>
  </si>
  <si>
    <t>St. Christopher Parish</t>
  </si>
  <si>
    <t>The project will construct a +/- 12,000 SF multi-use facility that will be suitable for indoor sports, performances and meetings. The new facility will offer educational programs to children of all faiths, pre-school through the 8th grade.</t>
  </si>
  <si>
    <t>Community Medical Care and Wellness Campus in Kensington - Phase 3</t>
  </si>
  <si>
    <t>Esperanza Health Center</t>
  </si>
  <si>
    <r>
      <rPr>
        <sz val="10"/>
        <color rgb="FF000000"/>
        <rFont val="Arial"/>
        <family val="2"/>
      </rPr>
      <t>The project will build a new community wellness center. The new center will include a gymnasium, fitness room with exercise equipment, multi-purpose rooms for health education and wellness activities, and a conference center.</t>
    </r>
  </si>
  <si>
    <t>CP 2023 Construction, Phase II</t>
  </si>
  <si>
    <t>CP 2023</t>
  </si>
  <si>
    <t>This project will design and construct a new building to display the works of Alexander Calder in Philadelphia. The building program requires approximately 15,000SF of enclosed space situated on a site of 1.8 acres. This includes a 6,000 SF sculpture gallery, a 300SF classroom, and significant outdoor space for the protected display of outdoor sculptures and landscaped areas for the enjoyment of the public. In addition to the exhibition and education spaces, the site will include a café and catering area that will be used for large events and lectures.</t>
  </si>
  <si>
    <t>Creating the Jewelers Row/Independence Hall District</t>
  </si>
  <si>
    <t>Center City District</t>
  </si>
  <si>
    <t>The project adds new pedestrian and animated architectural lighting and landscaping to create a safe and attractive environment for thousands of workers, residents and shoppers. It provides new gateway signage and lighting throughout Jewelers' Row. It will create a new connection between lab spaces at the Curtis Center and the life sciences research and commercialization efforts at Thomas Jefferson University, and will add new, unifying public amenities to support the conversion of a vacant historic building.</t>
  </si>
  <si>
    <t>Curtis Revitalization – 1726 Locust St.</t>
  </si>
  <si>
    <t>Curtis Institute of Music</t>
  </si>
  <si>
    <t xml:space="preserve">The project will make building improvements to 1726 Locust in the areas of energy efficiency, accessibility, and life safety. This will include enclosing the central courtyard and creating infill floors at each level to provide access to a new elevator, installing an emergency alert system and various fire safety mechanisms, and installing a VRF cooling system. The biggest portion of the project will entail the removal of an undersized, non-functional passenger elevator and the installation of a service elevator sized to transport large instruments to all levels of the building and meet accessibility requirements. </t>
  </si>
  <si>
    <t>DePaul Campus Expansion</t>
  </si>
  <si>
    <t>Independence Mission Schools</t>
  </si>
  <si>
    <r>
      <rPr>
        <sz val="10"/>
        <color rgb="FF000000"/>
        <rFont val="Arial"/>
        <family val="2"/>
      </rPr>
      <t>The project will preserve a former church and renovate it into a preschool facility on one level, and a multi-use assembly/recreation/gym space on the first floor. Improvements include interior ceiling and wall repairs, exterior pointing and masonry repairs, roof repairs, heating and mechanical repairs.</t>
    </r>
  </si>
  <si>
    <t xml:space="preserve">Di Bruno Brothers Warehouse and Commissary Kitchen </t>
  </si>
  <si>
    <t>Di Bruno Bros Holdings, Inc.</t>
  </si>
  <si>
    <r>
      <rPr>
        <sz val="10"/>
        <color rgb="FF000000"/>
        <rFont val="Arial"/>
        <family val="2"/>
      </rPr>
      <t>The RACP funds will solely be used for the hard construction costs. This includes interior construction for the commissary kitchen, storage area, staging area, and e-commerce fulfillment area, hard construction costs. It also includes site work, which consists of a new loading dock, repaving of the parking lot and lodging dock. Other major costs include the office renovations and utility upgrade allowance.</t>
    </r>
  </si>
  <si>
    <r>
      <rPr>
        <strike/>
        <sz val="10"/>
        <color rgb="FF000000"/>
        <rFont val="Arial"/>
        <family val="2"/>
      </rPr>
      <t>Discovery Center, Meadow Labyrinth and Parking</t>
    </r>
    <r>
      <rPr>
        <sz val="10"/>
        <color rgb="FF000000"/>
        <rFont val="Arial"/>
        <family val="2"/>
      </rPr>
      <t xml:space="preserve"> [WITHDRAWN]</t>
    </r>
  </si>
  <si>
    <t>Awbury Arboretum Association</t>
  </si>
  <si>
    <t>This project will consist of three parts: 1) a new Welcome/Discovery Center and parking area. The 5,000 square foot building will have a discovery reception area, administrative offices and class/meeting rooms that will be available for community use; 2) a new entrance with a pedestrian walkway to the new Welcome Center and beyond to the Cope House; and 3) repurposing a 4-acre area with a new meditative and contemplative garden and labyrinth.</t>
  </si>
  <si>
    <t xml:space="preserve">Divine Lorraine Hotel Commercial and Annex </t>
  </si>
  <si>
    <t>Divine Intervention Hotel, LP</t>
  </si>
  <si>
    <r>
      <rPr>
        <sz val="10"/>
        <color rgb="FF000000"/>
        <rFont val="Arial"/>
        <family val="2"/>
      </rPr>
      <t>The project will complete 6 commercial leased spaces at the Divine Lorraine Hotel including a: café, commissary kitchen with flex event space, cocktail lounge, recording studio, all-day café, and a bar/restaurant featuring eclectic small bites. The Annex Building is the home of the all-day café as well as 10 residential workforce housing units above.</t>
    </r>
  </si>
  <si>
    <t>Drexel Academic Tower</t>
  </si>
  <si>
    <t>Drexel University</t>
  </si>
  <si>
    <r>
      <rPr>
        <sz val="10"/>
        <color rgb="FF000000"/>
        <rFont val="Arial"/>
        <family val="2"/>
      </rPr>
      <t>The project entails creation and consolidation of spaces for Drexel's College of Nursing and Health Professions and the teaching functions of the College of Medicine to the University City campus. New spaces include classrooms; simulation labs and clinical skills teaching spaces; state of the art anatomy labs; and faculty and administrative offices.</t>
    </r>
  </si>
  <si>
    <t>Drexel Medical Campus at the New College Building</t>
  </si>
  <si>
    <t xml:space="preserve">IS 245 North 15TH Street LLC </t>
  </si>
  <si>
    <r>
      <rPr>
        <sz val="10"/>
        <color rgb="FF000000"/>
        <rFont val="Arial"/>
        <family val="2"/>
      </rPr>
      <t>This project will extensively renovate the iconic 900,000 SF New College Building. This will include repair and replacement in the building's foundation, exterior walls, and roof, followed by installation and repair of new lab equipment, repairs to mechanical, electrical, and HVAC systems throughout the building, and renovatoins to the lobby. Renovations to the Drexel Medical School portion of the building will ensure that the space will provide cutting edge laboratory, training, and medical care space for its students, faculty, practitioners, and patients.</t>
    </r>
  </si>
  <si>
    <t>Eastern State Penitenriary Historic Site: Preservation of Cellblocks 13 &amp; 14</t>
  </si>
  <si>
    <t>Eastern State Penitentiary Historic Site</t>
  </si>
  <si>
    <t>The project will restore and preserve Cellblocks 13 and 14, the only remaining cellblocks within Eastern State that lack even temporary roof protection. The stabilization of each cellblock will be completed in three phases: roof restoration, façade restoration, and interior stabilization. The roof restoration includes structural repairs to the existing concrete slab. The drainage path will be salvaged and rebuilt, and what remains of the historic metal skylights will be salvaged, restored, and reglazed. Façade repairs will address corrosion and resultant concrete cracks and spalls caused by improperly placed original steel reinforcing bars (rebar). Plans also include installing green roofs on each building.</t>
  </si>
  <si>
    <t>Einstein Medical Center ED Observation Unit and Trauma Expansion</t>
  </si>
  <si>
    <r>
      <rPr>
        <sz val="10"/>
        <color rgb="FF000000"/>
        <rFont val="Arial"/>
        <family val="2"/>
      </rPr>
      <t>This project consists of expansion of our Emergency Department observation bays and renovation of existing space to accommodate a Trauma Family Waiting Room. The Medical Records department will be moved to the 3rd floor of Korman to make room for additional observation beds. For the Trauma Waiting Room we are extending the building out onto an existing sidewalk at our front lobby. The security upgrade will consist of the installation of a new turnstile system.</t>
    </r>
  </si>
  <si>
    <t>Esperanza Facilities 2021</t>
  </si>
  <si>
    <t>Nueva Esperanza, Inc.</t>
  </si>
  <si>
    <r>
      <rPr>
        <sz val="10"/>
        <color rgb="FF000000"/>
        <rFont val="Arial"/>
        <family val="2"/>
      </rPr>
      <t>The proposed elementary school building will be used to provide a high quality educational experience for up to 800 students from grades Kindergarten to fifth grade.The proposed site improvements will include a stair tower and including an elevator that are required to allow access and maximum occupancy for the multi-purpose conference room and reception area that seats up to 300 people with a balcony. The improvements will also include a fence around the campus that will be used for security but will also serve as a way to identify the space.</t>
    </r>
  </si>
  <si>
    <t>Esperanza Opportunity Community Land Trust</t>
  </si>
  <si>
    <r>
      <rPr>
        <sz val="10"/>
        <color rgb="FF000000"/>
        <rFont val="Arial"/>
        <family val="2"/>
      </rPr>
      <t>This project will build a mixed-use building to include eight to twelve new units of affordable rental housing and an approximately 5,000 SF economic incubator space. The project will provide much needed affordable housing in the Hunting Park neighborhood. The ground floor will also create an economic incubator space to help develop new business and increase the capacity of existing businesses in the community.</t>
    </r>
  </si>
  <si>
    <t>Fairmount Water Works, Floating Water Workshop, Philadelphia</t>
  </si>
  <si>
    <r>
      <t xml:space="preserve">The Fund for the Water Works
</t>
    </r>
    <r>
      <rPr>
        <strike/>
        <sz val="10"/>
        <color rgb="FF000000"/>
        <rFont val="Arial"/>
        <family val="2"/>
      </rPr>
      <t>Philadelphia Authority for Industrial Development (PAID)</t>
    </r>
  </si>
  <si>
    <t>The project will be a 5,400 SF classroom moored on the east bank of the Schuylkill River. Necessary construction elements involve marine and naval engineering to protect the site and install infrastructure; off-site construction of the classroom float, 2 dock floats and gangways, then towing to install on-site; and creating the 50' Living Shoreline and Walkway extension to the existing Schuylkill River Trail. The completed Workshop will offer reserved education programs to students and adults, be open for walk-on visitation, and special performances and events.</t>
  </si>
  <si>
    <t>Fire and Life Safety at Philadelphia Museum of Art</t>
  </si>
  <si>
    <t>Philadelphia Museum of Art</t>
  </si>
  <si>
    <t>This project will update the fire and life safety systems on three floors of the Philadelphia Museum of Art’s Main Building, one of the most beloved architectural landmarks in the nation and a designated Commonwealth Treasure. In May 2021, the museum successfully completed the Core Project, a $231-million investment that addressed many of the building’s aging systems. The museum installed a modern fire alarm system on the lower three floors as part of this renovation, but the fire and life safety systems on the upper three floors still need replacement. This project will result in a modern and unified fire alarm system throughout the building.</t>
  </si>
  <si>
    <t>Fishtown House</t>
  </si>
  <si>
    <t>Global Hospitality Real Estate Partners</t>
  </si>
  <si>
    <r>
      <rPr>
        <sz val="10"/>
        <color rgb="FF000000"/>
        <rFont val="Arial"/>
        <family val="2"/>
      </rPr>
      <t>The project redevelops a currently vacant site, putting it back into productive economic use. Fishtown House will be a boutique, 40-room hotel and club that will include a wellness space including a spa and gym, cinema room, rooftop pool, restaurant and event space, and retail space.</t>
    </r>
  </si>
  <si>
    <t>Fishtown Library Branch &amp; Recreation Center - Philadelphia II</t>
  </si>
  <si>
    <t>City of Philadelphia - Rebuild</t>
  </si>
  <si>
    <t>The project will construct a new facility that combines the Fishtown Library and the Fishtown Recreation Center. This includes site improvements, new steel fence and entrance gate, fence curbing, new sidewalk and ADA ramps, and an allowance for site stormwater improvements related to full site drainage and plumbing infrastructure upgrades.</t>
  </si>
  <si>
    <t>FJHS Centers for Career &amp; Technical Education and Special Education II</t>
  </si>
  <si>
    <t>Friends of FatherJudge High School, Inc.</t>
  </si>
  <si>
    <r>
      <rPr>
        <sz val="10"/>
        <color rgb="FF000000"/>
        <rFont val="Arial"/>
        <family val="2"/>
      </rPr>
      <t>The project will construct the Career Pathways Academy Building, a state-of-the-art 20,000 SF, 2-story buildingto deliver high-level vocational education and workforce development. Thecurrent 3-story vacant structure on campus will be knocked down to make room for the new structure. It will have a massive common area for multiple trade disciplines to be taught simultaneously, while 3 classrooms and additional breakout spaces would be created on the first floor. The second floor will have additional workshop spaces, offices for instructors, and an observation deck for Administrators.</t>
    </r>
  </si>
  <si>
    <t xml:space="preserve">FPCN Birthing Center </t>
  </si>
  <si>
    <t xml:space="preserve">Resources for Human Development </t>
  </si>
  <si>
    <r>
      <rPr>
        <sz val="10"/>
        <color rgb="FF000000"/>
        <rFont val="Arial"/>
        <family val="2"/>
      </rPr>
      <t>The funds will be used to renovate the site to obtain an occupancy certification to provide training. The renovations include, exterior windows, doors and walls, elevators, plumbing, HVAC, electrical, build out and unknown contingency costs.</t>
    </r>
  </si>
  <si>
    <t>Francis J. Myers Rec Center -  Philadelphia</t>
  </si>
  <si>
    <t>This project includes construction costs related to the improvements needed to the existing recreation building. Planned improvements include: necessary environmental remediation of the building; significant improvements to the roof, exterior masonry and building envelope; new exterior windows and doors; interior renovations; upgraded plumbing, mechanical systems, and electrical, including fire alarm and fire protection; and upgrades to the building accessibility, including an elevator.</t>
  </si>
  <si>
    <t xml:space="preserve">Frankford Transit Oriented Development - Supermarket Development </t>
  </si>
  <si>
    <t xml:space="preserve">Frankford Community Development Corporation </t>
  </si>
  <si>
    <r>
      <rPr>
        <sz val="10"/>
        <color rgb="FF000000"/>
        <rFont val="Arial"/>
        <family val="2"/>
      </rPr>
      <t>This project will ensure that Frankford residents and transit customers have access to affordable, fresh, healthful foods and affordable healthcare.The FTC TOD project will consist of a mixed-use development, anchored by a full-service supermarket. Additionally, Frankford CDC is seeking to include a health center offering an array of health and wellness services.</t>
    </r>
  </si>
  <si>
    <t>Franklin Institute Master Plan 2021</t>
  </si>
  <si>
    <t>The Franklin Institute</t>
  </si>
  <si>
    <t>The project consists of distinct phases with other improvements interspersed. It will include upgrades to existing electrical and digital infrastructure, and life-safety systems, along with the expansion of the two-story collections gallery. Additional work focuses on upgrades to the museum's Observatory and Benjamin Franklin National Memorial and the Science Park; and renovations to two exhibition galleries.</t>
  </si>
  <si>
    <t>Franklin Square Restrooms</t>
  </si>
  <si>
    <t>Historic Philadelphia, Inc.</t>
  </si>
  <si>
    <r>
      <rPr>
        <sz val="10"/>
        <color rgb="FF000000"/>
        <rFont val="Arial"/>
        <family val="2"/>
      </rPr>
      <t>The Franklin Square Bathroom project will include the development of architectural and engineering plans as well as the construction of a new restroom facility at Franklin Square. The current restroom facilities at Franklin Square will be demolished and replaced with a newly constructed facility with updated bathrooms and storage. The new restroom and storage facility will have an increased number of toilets, updated fixtures, plumbing, lighting and HVAC systems.</t>
    </r>
  </si>
  <si>
    <t>Girard College Campus Improvement</t>
  </si>
  <si>
    <t>Girard College</t>
  </si>
  <si>
    <r>
      <rPr>
        <sz val="10"/>
        <color rgb="FF000000"/>
        <rFont val="Arial"/>
        <family val="2"/>
      </rPr>
      <t>This project includes creating a Science Center at the high school. The Science Center includes renovating the HS, MS and elementary science rooms with new systems, ventilation, chemical storage areas, lighting, teaching walls, casework, chemistry hoods and computer network infrastructure. The Science Center will finally equip Girard students comparably to other independent schools.</t>
    </r>
  </si>
  <si>
    <t>Globe Dye Works II</t>
  </si>
  <si>
    <t>Globe Development Group, LP</t>
  </si>
  <si>
    <r>
      <rPr>
        <sz val="10"/>
        <color rgb="FF000000"/>
        <rFont val="Arial"/>
        <family val="2"/>
      </rPr>
      <t>The project will improve access and energy efficiency to currently existing Global Dye Works building complex. This includes the installation of new, energy-efficient, factory-style windows; the retrofit of two existing freight elevators into modern residential elevators; and the reconfiguration of entrances to create better access to these elevators.</t>
    </r>
  </si>
  <si>
    <t>Golaski Labs - Commercial Fitouts</t>
  </si>
  <si>
    <t>Golaski Labs LP</t>
  </si>
  <si>
    <r>
      <rPr>
        <sz val="10"/>
        <color rgb="FF000000"/>
        <rFont val="Arial"/>
        <family val="2"/>
      </rPr>
      <t>The project will fit out Golaski Labs with additional commercial space. The construction activity will include HVAC, electric, plumbing, carpentry and finish work as well as FF&amp;E.</t>
    </r>
  </si>
  <si>
    <t>Good Shepherd Senior</t>
  </si>
  <si>
    <t>Pennrose PHL LLC</t>
  </si>
  <si>
    <t>The project will construct a 55-unit development in a 4-story building in the Overbrook neighborhood of Philadelphia. The building contains all one-bedroom units for senior occupancy, six of which will be fully accessible. Building amenities include a fitness room, management suite, and a community room for residents.</t>
  </si>
  <si>
    <t>Grace Community Family Life Center II</t>
  </si>
  <si>
    <t xml:space="preserve">Grace Baptist Church of Germantown </t>
  </si>
  <si>
    <r>
      <rPr>
        <sz val="10"/>
        <color rgb="FF000000"/>
        <rFont val="Arial"/>
        <family val="2"/>
      </rPr>
      <t>The project will construct the new Grace Community Family Life Center, a 2-story, 16,000 SF structure built on the site of the former community center. The building will feature program and administrative offices, a food distribution center, a large multi-purpose space, commercial kitchen, after school program classrooms, meeting rooms, a business incubator and parking. The building will have a green roof, solar panels and will use energy-efficient HVAC systems and appliances.</t>
    </r>
  </si>
  <si>
    <t>Grasslands &amp; Giraffe Barn at Philadelphia Zoo</t>
  </si>
  <si>
    <t>Philadelphia Zoo</t>
  </si>
  <si>
    <r>
      <rPr>
        <sz val="10"/>
        <color rgb="FF000000"/>
        <rFont val="Arial"/>
        <family val="2"/>
      </rPr>
      <t>The Zoo will convert the existing Bird Lake to a large outdoor habitat for giraffes, ostrich, and Ankole cattle. An existing artificial wetland will be incorporated into a scenic overlook, for close experiences with the giraffes. Guest views will be nearly 360 degrees, allowing for socially-distanced experiences even at high guest volume. A pre-manufactured and pre-engineered tensile structure will be erected on a concrete foundation wall to create a new giraffe barn. The barn will have a visitor viewing area, storage, and support spaces.</t>
    </r>
  </si>
  <si>
    <t>Greater Bibleway Economic Development</t>
  </si>
  <si>
    <t>New Life Development CDC</t>
  </si>
  <si>
    <r>
      <rPr>
        <sz val="10"/>
        <color rgb="FF000000"/>
        <rFont val="Arial"/>
        <family val="2"/>
      </rPr>
      <t>The project, part of the Greater Bible Way Economic Development Program, will construct 3 commercial spaces along Lancaster Avenue in Philadelphia and 30 units of Senior Housing.</t>
    </r>
  </si>
  <si>
    <t>Hartranft – Recreation Center Acquisition &amp; Revitalization, North Philadelphia</t>
  </si>
  <si>
    <t>Athletic Club of Fairhill Inc</t>
  </si>
  <si>
    <t>The project has two phases: Phase I will renovate of the 27,980 SF facility. It will create administrative offices and community offices. Phase II of the renovation will construct a brand new 11,126 SF athletic facility built for indoor, organized sporting activity. A revitalized playground with safer equipment will also be built.</t>
  </si>
  <si>
    <t>Historic Chestnut Hall Revitalization</t>
  </si>
  <si>
    <t>AIMCO Chestnut Hall Limited Partnership</t>
  </si>
  <si>
    <r>
      <rPr>
        <sz val="10"/>
        <color rgb="FF000000"/>
        <rFont val="Arial"/>
        <family val="2"/>
      </rPr>
      <t>The project will renovate Chestnut Hall,including the building's stairs, elevator, windows, façade, and MEP central distribution systems. The first four floors will feature a 158-key boutique hotel, along with a mix of street-level retail and dining amenities. The ballroom will be renovated to serve as a community event venue. The top six floors will feature apartmetns and co-living spaces, and the roof will feature a lounge, winter garden, and additional event space.</t>
    </r>
  </si>
  <si>
    <t>Historic Germantown 2021</t>
  </si>
  <si>
    <t>Historic Germantown Preserved</t>
  </si>
  <si>
    <r>
      <rPr>
        <sz val="10"/>
        <color rgb="FF000000"/>
        <rFont val="Arial"/>
        <family val="2"/>
      </rPr>
      <t>This project has seven phases: 1.Germantown Historical Society upgrades to the fire safety, mechanical, electrical, HVAC and plumbing systems in the museum/library facility; 2. Cliveden: Interior refurbishment and HVAC upgrades to the carriage house; 3. ACES Museum: Replace roof, fire protection, provde accessibility, HVAC and interior renovation; 4. Stenton: renovation of the ancillary building to create a visitors center, ADA accessible meeting space and office space for staff; 5. Wyck: preservation of the interior and exterior, and HVAC upgrades at the main house; 6. Johnson House: Interior and exterior renovation, including preservation of doors, windows, and interior surfaces; electrical re-wiring; creating ADA compliant restrooms, site work; and work on education building; 7. Grumblethorpe: roof replacement, masonry repair, painting and plaster repair.</t>
    </r>
  </si>
  <si>
    <t>IBEW LU#98 ATEI Training Center Expansion at 2150 S 3rd St</t>
  </si>
  <si>
    <t>APPRENTICE TRAINING FOR THE ELECTRICAL INDUSTRY</t>
  </si>
  <si>
    <r>
      <rPr>
        <sz val="10"/>
        <color rgb="FF000000"/>
        <rFont val="Arial"/>
        <family val="2"/>
      </rPr>
      <t>The project will encompass two phases. The first willdemolish the existing 10,350 SF building and prepare the site for the new building. Phase two will construct the 51,750 SF building &amp; parking facility. This state of the art electrical training center will train and educate highly skilled journeyman in the electrical industry.</t>
    </r>
  </si>
  <si>
    <t>ICPIC New Africa Center Expansion</t>
  </si>
  <si>
    <t xml:space="preserve">Islamic Cultural Preservation &amp; Information Council / New Africa Center </t>
  </si>
  <si>
    <r>
      <rPr>
        <sz val="10"/>
        <color rgb="FF000000"/>
        <rFont val="Arial"/>
        <family val="2"/>
      </rPr>
      <t>The project will combine four vacant lots and construct a new, 5-story multi-use facility. The 3,400 SF first floor commercial space will be the expanded home to the New Africa Center/Muslim American Museum &amp; Archive. The upper four floors will be developed into 39 residential units ranging from studios to 2-bedroom apartments. Four additional vacant lots will be assembled to construct a 4-story mix-used building. The 1st floor will consist of 3 commercial spaces and the upper floors will house 6 apartment units. The project will total of 4 commercial units and 45 apartment units.</t>
    </r>
  </si>
  <si>
    <t>Insinger Center for Manufacturing Excellence</t>
  </si>
  <si>
    <t>Insinger Machine Company, Inc.</t>
  </si>
  <si>
    <r>
      <rPr>
        <sz val="10"/>
        <color rgb="FF000000"/>
        <rFont val="Arial"/>
        <family val="2"/>
      </rPr>
      <t>Insinger intends to construct a new 40,000SF manufacturing and trade skills educational center at 13000 McNulty Road (Phila, PA). Project inlcudesconstructing a brand new manufacturing facility with an industrial arts educational center, andoutfitting the new facility with state of the art sheet metal fabrication equipment, "green" systems (i.e. solar power, solar water heating, rain collection and treatment, etc.), and safety systems (i.e. air handling/scrubbing, LED lighting, etc.).</t>
    </r>
  </si>
  <si>
    <t xml:space="preserve">Kensington Avenue Redevelopment </t>
  </si>
  <si>
    <t>New Kensington Community Development Corporation</t>
  </si>
  <si>
    <t>This project will acquire 8 properties in a 0.75-mile stretch of Kensington Ave and transform them into avenue “anchors”. Plans include renovation of 3000 Kensington and 3134-36 Kensington, which each have existing buildings; 2964 and 2968 Kensington Ave to allow these vacant lots to be used for outdoor programming; and 2713-2719 Kensington Ave so it can serve as a gateway to the Avenue, a plaza for artists and entrepreneurs, and an access point to the future Richmond Industrial Trail. 3000 Kensington needs improvements, all new electrical, plumbing and HVAC systems, basement waterproofing, and new floors. 3134-36 Kensington needs roof work and interior renovations/ systems adaptation for the new use. The vacant lots all need grading, paving, landscaping, and infrastructure to allow for a broad range of uses.</t>
  </si>
  <si>
    <t>Laurel Hill Gatehouse and Lighting Improvements</t>
  </si>
  <si>
    <t>Laurel Hill Cemetery Company</t>
  </si>
  <si>
    <r>
      <rPr>
        <sz val="10"/>
        <color rgb="FF000000"/>
        <rFont val="Arial"/>
        <family val="2"/>
      </rPr>
      <t>The project entails interior/exterior improvements to the Gatehouse. Exterior restoration includes masonry repairs and repointing of the granite foundation and building base; wood restoration of columns; decorative millwork; restoration of windows, doors, and trim; restoration of the metal storefront; repair roof to prevent water infiltration and deterioration; and painting 100% of the building. Interior renovations include accessibility and public restroom improvements; reworking interior spaces to foster a more productive work environment; designating private spaces for grieving families; and creating event space for community and private gatherings. Electrical trades will install lighting enhancements to the building and grounds.</t>
    </r>
  </si>
  <si>
    <t>Lawncrest Recreation Center - Philadelphia</t>
  </si>
  <si>
    <t>The project will renovatethe existing 21,000 SF Lawncrest Recreation Center building, adjacent accessory buildings, and swimming pool area and include the creation of an ADA accessible route within the building via a ramped hallway and building extension. The Recreation Building interior will be renovated. Improvements to the grounds include the playground, sport courts, sidewalk improvements, site landscaping/lighting, and site accessibility upgrades.</t>
  </si>
  <si>
    <t>Leading the Way II</t>
  </si>
  <si>
    <t>Associated Alumni of Central High School</t>
  </si>
  <si>
    <t>Project will build a new 36,000 sf, 400 seat capacity Performing Arts Center on the School District property located at 1700 W. Olney Avenue in Philadelphia. This project is the second phase of a 3-phased Master Plan for the redevelopment of the campus. The first phase included reorienting the parking and traffic flow, completing site work and addressing storm water issues and after the sitework is done, the Performing Arts Center will be built which will connect to Central and expand and enhance classroom, practiceand performance spaces. The third phase includes creating new STEM classrooms, a Student Commons and a Digital Media Technology Lab.</t>
  </si>
  <si>
    <t>LHS Charitable Trust Energy Retrofit &amp; Renovation</t>
  </si>
  <si>
    <t>Leon H. Sullivan Charitable Trust</t>
  </si>
  <si>
    <r>
      <rPr>
        <sz val="10"/>
        <color rgb="FF000000"/>
        <rFont val="Arial"/>
        <family val="2"/>
      </rPr>
      <t>The project will retrofit the building with modern energy systems including oil-to-gas conversion, a new HVAC system, backup generator, mechanical improvements, and energy efficient lighting. It will also include building-wide accessibility upgrades: elevator upgrades, sidewalk repairs, installation of new flooring, and plumbing repairs. Additionally, long-needed updates to the building's security systems, interior painting, and exterior façade maintenance/cleaning.</t>
    </r>
  </si>
  <si>
    <t>Liberty on the River - Phase 1</t>
  </si>
  <si>
    <t>K4 Philadelphia, LLC</t>
  </si>
  <si>
    <r>
      <rPr>
        <sz val="10"/>
        <color rgb="FF000000"/>
        <rFont val="Arial"/>
        <family val="2"/>
      </rPr>
      <t>The project will address the infrastructure. This includes: site improvements such as oversized sidewalks and open spaces throughout the project to accommodate outdoor markets and eating areas and connectivity to the Delaware River Trail; overall site preparation to address land development issues such as utilities upgrades and storm water management; improvements to the intersection of S. Christopher Columbus Blvd. and the Delaware Expressway Exit 20 off-ramp to include a fourth direction, updated traffic signals, pedestrian crossing and signage; bicycle lane extensions along the project's Christopher Columbus Blvd. frontage between Reed Street to Washington Street; bicycle Parking; bus enclosures along the Christopher Columbus Blvd. frontage; public access roadway through the project site.</t>
    </r>
  </si>
  <si>
    <t>Logan Point Community Retail</t>
  </si>
  <si>
    <r>
      <t xml:space="preserve">Logan West Associates, LP
</t>
    </r>
    <r>
      <rPr>
        <strike/>
        <sz val="10"/>
        <color rgb="FF000000"/>
        <rFont val="Arial"/>
        <family val="2"/>
      </rPr>
      <t>Philadelphia Authority for Industrial Development</t>
    </r>
  </si>
  <si>
    <t>The project will initiate site work on a 10-acre redevelopment parcel, which will ultimately house a new 120,000 square-foot retail center.</t>
  </si>
  <si>
    <t>Louis Kahn Barge and Infrastructure - Philadelphia</t>
  </si>
  <si>
    <t>L-A Battery QOZ, LLC</t>
  </si>
  <si>
    <t>The project will establish the Battery on the Delaware River waterfront. It will include a music barge, pedestrian pathways, emergency vehicle access points, and parking. The project will remove and prepare existing surfaces, provide asphalt and stone paving, create sidewalks, steps, curbs. A new storm sewer system will tie into existing servcies, bio-swales and landscaping will assist in other storm drainage needs. ADA improvements to the barge gangway and bathrooms will make it accessible. A mooring will also have to be installed before the bargecan be used to offer public access to arts.</t>
  </si>
  <si>
    <t>Magee Rehabilitation Hospital - Gaspar Outpatient Center Revitalization</t>
  </si>
  <si>
    <t>Magee Rehabilitation Hospital</t>
  </si>
  <si>
    <r>
      <rPr>
        <sz val="10"/>
        <color rgb="FF000000"/>
        <rFont val="Arial"/>
        <family val="2"/>
      </rPr>
      <t>The project will create a new space at the Gaspar Center to incorporate a redesigned central core for staff and registration, a medication room, two new bariatric exam rooms, new consult and treating rooms, a new dictation room, and a new bariatric toilet room, enabling us to more effectively serve this population. Additionally, existing clean &amp; soiled utility rooms, equipment room and corridors will be renovated. The existing office and core area touchdown spaces will be demolished and new HVAC and electricla work will be installed.</t>
    </r>
  </si>
  <si>
    <t>Main Campus - Student Services Center</t>
  </si>
  <si>
    <t>Community College of Philadelphia</t>
  </si>
  <si>
    <r>
      <rPr>
        <sz val="10"/>
        <color rgb="FF000000"/>
        <rFont val="Arial"/>
        <family val="2"/>
      </rPr>
      <t>The project will rennovate three spaces: the Winnet Building will construct four-walled offices; one large open reception area; one multi-purpose room for use as a conference area; and two non-gender specific bathrooms. Upgrades to the Athletics Center will include structural issues, roof, gym floor, locker rooms, bleachers, scoreboards, and other issues to meet NJCAA guidelines and ADA compliance. Improvements to the historic Mint Building will include design and installation of new exterior lighting and replacement of the aging and damaged atrium skylights.</t>
    </r>
  </si>
  <si>
    <t>Mann Center - Enhance the Experience Capital III</t>
  </si>
  <si>
    <t>Mann Center for the Performing Arts</t>
  </si>
  <si>
    <r>
      <rPr>
        <sz val="10"/>
        <color rgb="FF000000"/>
        <rFont val="Arial"/>
        <family val="2"/>
      </rPr>
      <t>The project will encompass Phase 1which includes: pavilion restoration (to address structural damage), electrical grid expansion, rainwater management (fix gutters), skyline stage construction to add a second main stage, and plaza renovations and expanded food and drink vendor locations.</t>
    </r>
  </si>
  <si>
    <t>Merakey Mt. Airy</t>
  </si>
  <si>
    <t>Merakey</t>
  </si>
  <si>
    <r>
      <rPr>
        <sz val="10"/>
        <color rgb="FF000000"/>
        <rFont val="Arial"/>
        <family val="2"/>
      </rPr>
      <t>The project will transform the Mt. Airy facilityinto a modernized provider of behavioral health care services.It will renovatethe entrance of the building, install a new ramp and staircase, as well as make significant base building improvements including refurbishing two building elevators, upgrading the fire suppression system and updating the lavatories with new fixtures, partitions and grab bars. Other improvements include updates to the HVAC system and installation of sound masking systems to protect patient information.</t>
    </r>
  </si>
  <si>
    <t xml:space="preserve">Met New Tenants </t>
  </si>
  <si>
    <t>Holy Ghost I, LP</t>
  </si>
  <si>
    <r>
      <rPr>
        <sz val="10"/>
        <color rgb="FF000000"/>
        <rFont val="Arial"/>
        <family val="2"/>
      </rPr>
      <t>This project will include a restaurant/bar under the stage of the Met that will immerse patrons in the echoes of the show above. Also included is a retail space to be utilized as exhibit space with the inclusion of a huge pop-up public work of art along the Broad Street façade. The project will also include an extension of public ingress/egress to the roof which will become an outdoor event space and venue.</t>
    </r>
  </si>
  <si>
    <t>Methodist Services Power House Redevelopment</t>
  </si>
  <si>
    <t>Methodist Services</t>
  </si>
  <si>
    <r>
      <rPr>
        <sz val="10"/>
        <color rgb="FF000000"/>
        <rFont val="Arial"/>
        <family val="2"/>
      </rPr>
      <t>Through the Methodist Services project the Power House will be restored to its historic external appearance and repurposed as the new Youth Center. Improvements to the building, include: restoration of the building's exterior and structure; improvements to the building's mechanical and HVAC system; plumbing, piping and fixtures; electrical MDP, wiring and fixtures; fire protection and emergency exit lighting; interior renovation, fit out and ADA improvements; and site lighting, water drainage and paving. An underground utility tunnel will be repaired and reinforced. Campus lighting, sidewalks, paving, curbing and related stormwater provisions will also be improved.</t>
    </r>
  </si>
  <si>
    <t>Moore College Digital Design and Innovation</t>
  </si>
  <si>
    <t>Moore College</t>
  </si>
  <si>
    <r>
      <rPr>
        <sz val="10"/>
        <color rgb="FF000000"/>
        <rFont val="Arial"/>
        <family val="2"/>
      </rPr>
      <t>This project is Phase 2 of the Campus Master Plan. It is a Digital Design and Innovation Projectwhich includes renovations for classroom improvements, as well as construction of an Interdisciplinary Center and Creative Concourse. The Center will build flexible spaces for students, faculty and outside artists or collaborators. The Concourse renovates underused spaces for updated computer labs, a home base for the Animation &amp; Game Arts program and Fine Arts program swing space.</t>
    </r>
  </si>
  <si>
    <t>Mural West 523</t>
  </si>
  <si>
    <t>Mural West Owner, LP</t>
  </si>
  <si>
    <r>
      <rPr>
        <sz val="10"/>
        <color rgb="FF000000"/>
        <rFont val="Arial"/>
        <family val="2"/>
      </rPr>
      <t>The project will construct a 32-story high-rise including 350 residential units.The commercial components include a commissary kitchen and restaurant on the ground level followed by five floors of office, event, fitness and club space.</t>
    </r>
  </si>
  <si>
    <t>Mütter Museum and Library Galleries Expansion II</t>
  </si>
  <si>
    <t>The College of Physicians of Philadelphia</t>
  </si>
  <si>
    <t>The project's first phase will expand the museum and galleries to offer a clearer, more welcoming entry point. The existing Mütter Gallery will connect to a new two-floor gallery space that joins the Thomson Gallery and new Rare Book Gallery. It will also upgrade the 1955 Library Stacks with new HVAC and fire suppression systems. Construction will include demolition; building shell and infrastructure; structural work; partitions and doors; finishes, floors, ceilings, and walls; and plumbing.</t>
  </si>
  <si>
    <t>N 26th Street Philadelphia</t>
  </si>
  <si>
    <t>DAJ 1511 LLC</t>
  </si>
  <si>
    <t>The project will construct and buildout the 15,000 SF of the ground floor commercial/retail space. The property is a 43,000 SF former warehouse on almost an acre of land. This includes HVAC, wiring, ductwork, plumbing, electrical, fire safety requirements, handicap accessibility improvements, and other tenant improvements.</t>
  </si>
  <si>
    <t>National Constitution 2021</t>
  </si>
  <si>
    <t>National Constitution Center</t>
  </si>
  <si>
    <r>
      <rPr>
        <sz val="10"/>
        <color rgb="FF000000"/>
        <rFont val="Arial"/>
        <family val="2"/>
      </rPr>
      <t>This project has three phases that address the exterior, infrastructure, and interior upgrades of the facility. The exterior addresses the replacement of vestibule glass, and a new roof. The infrastructure will relocate the Aerco Boiler and add another one. The interior renovations focus on updating and renovating the Core Exhibit, and the demolision, removal and reimaging the exiting ticketing desk.</t>
    </r>
  </si>
  <si>
    <t>National Liberty Museum Renovation and Improvement- Phase 2</t>
  </si>
  <si>
    <t>National Liberty Museum</t>
  </si>
  <si>
    <r>
      <rPr>
        <sz val="10"/>
        <color rgb="FF000000"/>
        <rFont val="Arial"/>
        <family val="2"/>
      </rPr>
      <t>The project is phase II of the National Liberty Museum renovation. Along with continuing the renovation of the gallery space, there will be further renovations to make the museum accommodating to all visitors. The museum will be more ADA accessibleand incorporate gender neutral bathrooms. These renovations are parallel with the mission of the National Liberty Museum and it is the role of the museum to make all guests feel equally welcomed. Other project aspects include: HVAC upgrades, fire suppression upgrades, and further mechanical and electrical upgrades.</t>
    </r>
  </si>
  <si>
    <t>Native American House Alliance Pennsylvania Museum</t>
  </si>
  <si>
    <t>Native American HouseAlliance, Inc</t>
  </si>
  <si>
    <t>This project entails land acquisition, design, pre-construction planning, renovations, and special improvements to a historic building.</t>
  </si>
  <si>
    <t>Neurodiversity Life Skills Through Career Program at SugarLoaf Campus</t>
  </si>
  <si>
    <t>Chestnut Hill College</t>
  </si>
  <si>
    <t>The project will renovate existing structures on the SugarLoaf campus to provide lodging; instructional space for vocational, life skills training, counseling &amp; support groups; office space for program personnel; and recreational spaces. ADA accessibility to these spaces also will be addressed. New construction includes improved roadway/parking, and a multi-use trail for pedestrians &amp; cyclists to travel safely.</t>
  </si>
  <si>
    <t>North Philadelphia - R.W. Brown Boys &amp; Girls Club</t>
  </si>
  <si>
    <t>Caring People Alliance</t>
  </si>
  <si>
    <r>
      <rPr>
        <sz val="10"/>
        <color rgb="FF000000"/>
        <rFont val="Arial"/>
        <family val="2"/>
      </rPr>
      <t>The project consists of replacement of a complete roofing system, gutters, and lines; for the replacement of HVAC Units, pool RTU's and heat exchangers; replace existing HVAC RTU, and the rental of crane lifting equipment; exterior facade restoration and painting; the demolition, removal, and replacement of acommercial walk-in style fridge and freezer; cleaning, painting, and restoration of indoor swimming pool; renovation of bathrooms and showers/locker rooms; demolition and replacement of all exterior building windows and glazing; removal and replacement of generators.</t>
    </r>
  </si>
  <si>
    <t>ODAAT - AFCOM Renovation</t>
  </si>
  <si>
    <t>One Day at a Time</t>
  </si>
  <si>
    <r>
      <rPr>
        <sz val="10"/>
        <color rgb="FF000000"/>
        <rFont val="Arial"/>
        <family val="2"/>
      </rPr>
      <t>The project will renovate the AFCOM facility to make it handicap accessible, including a new street-level entry and an elevator. The capacity will be increased to 75 beds, with 55 single carrels, 2 single rooms, and 9 double rooms. The number of private powder rooms will increase to four. Bathing areas and kitchens will be completely modernized and rebuilt. The project will bring to code, modernize, and expand access for the facility's dining, washing and lounge spaces.</t>
    </r>
  </si>
  <si>
    <t>Operation Rocky</t>
  </si>
  <si>
    <t>Cardone Industries, Inc.</t>
  </si>
  <si>
    <t>The project will transform the existing warehouse space into a production area, convert/add lighting, set up computer network, add required electrical, add office space, move and install production equipment.</t>
  </si>
  <si>
    <t>Overbrook Farmacy - Wellness Center Phase II</t>
  </si>
  <si>
    <t>JASTECH Development Services, Inc</t>
  </si>
  <si>
    <r>
      <rPr>
        <sz val="10"/>
        <color rgb="FF000000"/>
        <rFont val="Arial"/>
        <family val="2"/>
      </rPr>
      <t>RACP funding will provide gap financing for construction costs. Costs include items such as site work, concrete work, masonry, utilities, HVAC, thermo and moisture protection, doors and windows, fire suppression systems, plumbing, and flooring. Further, the center will include a public venue area, event rental, vertical interior agriculture center, a farmer's market, the commercial kitchen, and fresh food market.</t>
    </r>
  </si>
  <si>
    <t>Parkland West (West Philadelphia)</t>
  </si>
  <si>
    <t>WESTSIDE Venture Group, LLC</t>
  </si>
  <si>
    <t>The project will purchase vacant land and construct new workforce housing, senior housing, commercial space, retail space, a medical out patient care facility, and community green space. The new construction will mimic the neighborhood's current look and feel so that it blends in aesthetically. It is most important to the team that old &amp; new neighbors feel inclusive.</t>
  </si>
  <si>
    <t>PATH Project (Pedestrian Access to Tioga District’s Hub)</t>
  </si>
  <si>
    <t>Tioga District Capital Management Group, LLC</t>
  </si>
  <si>
    <r>
      <rPr>
        <sz val="10"/>
        <color rgb="FF000000"/>
        <rFont val="Arial"/>
        <family val="2"/>
      </rPr>
      <t>The project will include 46,196 SFof pedestrian and streetscape improvements along several stretches of roadway. This will include: LED light poles installed with cameras; new sidewalks; accessible curb ramps; granite curb demolition and replacement; pedestrian bulb-outs; new trees; trash receptacles, street furniture, wayfinding signage and public art; green roofs; green, sustainable material and equipment purchase and installation.</t>
    </r>
  </si>
  <si>
    <t xml:space="preserve">PATH8220-Inclusive Community Integration in the Northeast </t>
  </si>
  <si>
    <t>PATH (People Acting to Help), Inc.</t>
  </si>
  <si>
    <r>
      <rPr>
        <sz val="10"/>
        <color rgb="FF000000"/>
        <rFont val="Arial"/>
        <family val="2"/>
      </rPr>
      <t>The project will renovate thefacility to provide expanded services for adults with intellectual disabilities, includingan Adult Day Center, Community Integrated Employment Services, and professional offices. The interior and exterior will be renovated, along with a new addition on the ground floor. This includes: interior demolition and fit-out of every floor, new mechanical, electrical, plumbing and fire-protection systems, all new windows and entrance doors, a new roof, elevator renovation, façade improvements, landscaping, and improvements for climate resiliency.</t>
    </r>
  </si>
  <si>
    <t>Pennovation Works Infrastructure Phase I</t>
  </si>
  <si>
    <t>Trustees of the University of Pennsylvania</t>
  </si>
  <si>
    <t>The new Pennovation Works project will construct 500,000 SF of new life science development. It will require gas, sanitary, and storm water controls on 35th Street; electric duct bank and communication duct bank on 36th Street; electric duct bank, communications duct bank, and sanitary on a perpendicular connector; and a new site electrical substation (15KV double-ended) at 36th Street and Grays Ferry Avenue.</t>
  </si>
  <si>
    <r>
      <t xml:space="preserve">Penn's Landing Esplanade </t>
    </r>
    <r>
      <rPr>
        <sz val="10"/>
        <color theme="1"/>
        <rFont val="Arial"/>
        <family val="2"/>
      </rPr>
      <t>(Philadelphia)</t>
    </r>
  </si>
  <si>
    <t>Delaware River Waterfront Corporation</t>
  </si>
  <si>
    <r>
      <rPr>
        <sz val="10"/>
        <color rgb="FF000000"/>
        <rFont val="Arial"/>
        <family val="2"/>
      </rPr>
      <t>The Project seeks to repair the piles, pile caps and decking that make up the Penn's Landing esplanade, a public walking path along the waterfront's edge.The project isto install structural encasements on all piles in the most need of repair (those with need evaluated as “Major” or “Severe”) and provide fiberglass and epoxy encasement of 20% piles rated Moderate.</t>
    </r>
  </si>
  <si>
    <t>Pennsylvania Ballet Dance Center</t>
  </si>
  <si>
    <t>The Pennsylvania Ballet Association</t>
  </si>
  <si>
    <t>The project will expand and complete the Center for Dance. When completed, the Center will provide rehearsal, performance, and administrative space. To complete the facility renovation and new construction will include: a black box theater with dynamic functions, including performance, rehearsal, and events venue; a gathering space; a dancer wellness center; additional rehearsal studios; a costume shop; and additional administrative spaces.</t>
  </si>
  <si>
    <t>Philadelphia Biotech Training &amp; Development Center</t>
  </si>
  <si>
    <t>PAID</t>
  </si>
  <si>
    <t>The project will construct a 26,500 SF bioprocessing training facility to provide customized training and support, as well as entry-level jobs for graduates with local companies and institutional partners. Structural components include core, shell, and roof enclosures. This new facility will contain leasable suites; circulation and support space including decontamination, sample, wash suite, locker, and cold rooms; warehouse/cold storage; mechanical/electrical space. Project will also include improving site access from existing public transit.</t>
  </si>
  <si>
    <t>Philadelphia Shipyard Expansion and Safety</t>
  </si>
  <si>
    <t>Philly Shipyard, Inc., www.phillyshipyard.com</t>
  </si>
  <si>
    <t>The project will install locker rooms for new workers, and create office space for new employees, customer representatives, and inspectors.It will refurbish two dock gates, enhance safety and upgrade fire protection, electrical and other services in both dry docks. Additional elements: site improvements; installation of utilities and installation of concrete and asphalt pads;warehouse and cabin factory structures; materials receiving area and office units; safety and security upgrades;piping and utilities to support shipbuilding and ship repair operations around the dry docks.</t>
  </si>
  <si>
    <t>Philadelphia Technical Training Institute Expansion 2021</t>
  </si>
  <si>
    <t>Philadelphia Technician Training Institute</t>
  </si>
  <si>
    <r>
      <rPr>
        <sz val="10"/>
        <color rgb="FF000000"/>
        <rFont val="Arial"/>
        <family val="2"/>
      </rPr>
      <t>Renovations will be made the existing building to modernize and expand the cafeteria area. With the new building, class offerings will be able to be offered.Activities include demolition activity, work in concrete, masonry, metals, wood, plastics, and composites; thermal/moisture protection, openings, finishes, fire protection, plumbing, mechanical, electrical, and earthwork.</t>
    </r>
  </si>
  <si>
    <t>Philadelphia Urban Riding Academy</t>
  </si>
  <si>
    <r>
      <t>The city owned property</t>
    </r>
    <r>
      <rPr>
        <sz val="10"/>
        <color rgb="FF000000"/>
        <rFont val="Arial"/>
        <family val="2"/>
      </rPr>
      <t xml:space="preserve"> will be renovated with new plumbing and electrical capacity, ADA restrooms, riding stalls, fire alarm systems and new meeting space to serve the community. Additionally, the surrounding grounds will be significantly updated with stormwater management remediation to allow for an outdoor meeting space, a large outdoor riding and training ring / arena with adjacent walker/round pen, paddocks and grazing area.</t>
    </r>
  </si>
  <si>
    <t>PHMC Public Health Campus on Cedar</t>
  </si>
  <si>
    <t>Public Health Management Corporation</t>
  </si>
  <si>
    <t>The project will create a Public Health Campus. The former hospital will be renovated: major electrical and plumbing upgrades, new lighting and ceilings, wall coverings, landscaping, façade upgrades, and the creation of new office suites and conference rooms. The building also requires a new roof, windows, and substantial mechanical improvements. Exterior improvements include: new entryways, renovations to the parking lot and sidewalks, and general ADA compliance work.</t>
  </si>
  <si>
    <t>Plant (Old Port Richmond Power Plant)</t>
  </si>
  <si>
    <t>Chernow Development, LLC</t>
  </si>
  <si>
    <r>
      <rPr>
        <sz val="10"/>
        <color rgb="FF000000"/>
        <rFont val="Arial"/>
        <family val="2"/>
      </rPr>
      <t>The project will renovate the Old Port Richmond Power Plant's 500,000+ SF of space including: storm water drainage; energy facilities that generate and distribute power; construction and repair of sewage lines and treatment; telephone lines; demolition of appropriate structures; clearing and preparation of land; and environmental assessments.</t>
    </r>
  </si>
  <si>
    <t>Prep Charter High School Phase 4 Building Expansion</t>
  </si>
  <si>
    <t>Friends of the Preparatory Charter School</t>
  </si>
  <si>
    <r>
      <rPr>
        <sz val="10"/>
        <color rgb="FF000000"/>
        <rFont val="Arial"/>
        <family val="2"/>
      </rPr>
      <t>This project consists of an addition to an existing charter high school facility. The new addition will construct new classrooms and a special purpose activity room. The special activity room is intended to house the school's music program and be used for other special meetings and purposes. It will also addressplumbing and sprinkler systems, mechanical (HVAC) systems, electrical systems, and site preparation and civil engineering services and work.</t>
    </r>
  </si>
  <si>
    <t>RAIR Arts and Environmental Lab - Philadelphia</t>
  </si>
  <si>
    <t>RAIR</t>
  </si>
  <si>
    <t>The project will prepare the site, including demolition, earthwork, landscaping, and site paving. The construction of the building includes demolition, earthwork, landscaping, and site paving. The buildingconstruction includes carpentry, HVAC, plumbing, concrete, and additional landscaping. The new facility will include the construction of new artist studios, project space, a dedicated open green space for a new sculpture park and an urban agriculture initiative, and a flex space for educational programming.</t>
  </si>
  <si>
    <t>RCHS Vision of Promise II (Roman Catholic High School)</t>
  </si>
  <si>
    <t xml:space="preserve">Roman Catholic High School </t>
  </si>
  <si>
    <r>
      <rPr>
        <sz val="10"/>
        <color rgb="FF000000"/>
        <rFont val="Arial"/>
        <family val="2"/>
      </rPr>
      <t>The project, Phase 2 of 4, will construct a new state-of-the-art STEM center. The STEM disciplines will be integrated and connected with one another in this new center. Physical space will be dedicated to the study of the Sciences of Biology, Chemistry, and Physics, the Math disciplines of Algebra, Geometry, Calculus, Physics and Engineering studies. The STEM Center will contain six classrooms dedicated to science, technology, engineering, and mathematics.</t>
    </r>
  </si>
  <si>
    <t>Reading Terminal Market Capital Improvements</t>
  </si>
  <si>
    <t>Reading Terminal Market</t>
  </si>
  <si>
    <t>The project will replace the ductwork in order to improve the current exhaust flow in the main seating area of the market. Some electrical work will also be completed at the same time as the ductwork. Given the age of the building and the size/use of the building the work is extensive. The retrofit will also ensure the long-term viability of the building and enable the Reading Terminal Market to remain an attractive and welcoming place for new vendors, shoppers, and tourists to the area.</t>
  </si>
  <si>
    <t>Renewing Pennsylvania's Oldest Distillery</t>
  </si>
  <si>
    <t>Charles Jacquin Et Cie, Inc.</t>
  </si>
  <si>
    <t>The project will renovate Jacquin's facilities, creating employee parking, upgrading the security system camera and lighting, repairing the sidewalk, installing a panic device and emergency egress, enhancing security access, replacing fences and improving the permeation tunnels. It will also fix rooftops, restoreand add new chillers and a high efficiency boiler, add a quality assurance lab and teaching room, realign conveyors, and upgrade several controls. The appearance of the overall facility will be enhanced and restored by interior and exterior paint and window and fencing replacement.</t>
  </si>
  <si>
    <t>Restorative Renewal of Arch Street Presbyterian Church</t>
  </si>
  <si>
    <t>Arch Street Presbyterian Church</t>
  </si>
  <si>
    <r>
      <rPr>
        <sz val="10"/>
        <color rgb="FF000000"/>
        <rFont val="Arial"/>
        <family val="2"/>
      </rPr>
      <t>The project entails critically needed repairing, renovating, and restoring to the dome exterior and interior, the adjacent roof, ceiling, lighting, and electrical infrastructure. The dome's flat seam metal roof requires preparation and repainting. Skylights are damaged or broken, and replacements must be specially fabricated. These funds would be used largely for the renovation of the physical plant. Construction, utility work will be done including replacement of the HVAC system and needed plumbing work. Also, enhancements to the landscape entry and court.</t>
    </r>
  </si>
  <si>
    <t>Restoring Pennsylvania's Birthplace: Carpenters' Hall Renovations &amp; Upgrade II</t>
  </si>
  <si>
    <t>Carpenters' Company of City and County of Philadelphia</t>
  </si>
  <si>
    <r>
      <rPr>
        <sz val="10"/>
        <color rgb="FF000000"/>
        <rFont val="Arial"/>
        <family val="2"/>
      </rPr>
      <t>The project undertakes the Carpenter's Hall's comprehensive renovation and restoration.It includes a new perimeter drainage system, new HVAC systems, new utility connections, replacement pavers and roof tiles, new lightning protection, new gutters and flashing, and comprehensive masonry and millwork repairs. Together, these improvements will extend the life expectancy of Carpenters' Hall for another century of service.</t>
    </r>
  </si>
  <si>
    <t>Revelry</t>
  </si>
  <si>
    <t>Cedar Realty Trust Partnership, LP (Parent company of the LLC's)</t>
  </si>
  <si>
    <t>The project will create an approximately 425,000SF mixed-use development that will connect three otherwise disconnected parcels to combine national retail anchors, top performing local merchants and luxury multi-family units in one location. The project will include a mix of retailers with new and existing spaces offering new grocery, daily needs, dining options and experiential retail in a safe and walkable environment. It will construct 326 residential units across two mixed-use buildings and will including surface and structured parking spots, and new bicycle racks.</t>
  </si>
  <si>
    <t xml:space="preserve">Rhoads Industries Building 57 Defense Manufacturing Facility Completion </t>
  </si>
  <si>
    <t>Industrial Metals Manufacturing, LLC</t>
  </si>
  <si>
    <r>
      <rPr>
        <sz val="10"/>
        <color rgb="FF000000"/>
        <rFont val="Arial"/>
        <family val="2"/>
      </rPr>
      <t>This project will fully complete the state-of-the-art renovation to Building 57, a 310,000 sq. ft. manufacturing facility and related training facility space,at the Navy Yard delivering a high demand manufacturing center for government and commercial clients. The project includes Security and Property Improvements, implementation of an Alternative Energy program, Manufacturing Management Offices, Manufacturing Finishes, building Vertical Access in A Bay, completing the Mezzanine Floor Stud and Slab, outfitting a Sensitive Compartmented Information Facility (SCIF) for government contracting clients, and additional office spaces.The complete renovation of this manufacturing facility supports a strategic effort to significantly expand the US Navy presence to deliver ship construction, ship maintenance, repair upgrades and large-scale facilities.</t>
    </r>
  </si>
  <si>
    <t>River Trail and Marginal Wharf</t>
  </si>
  <si>
    <r>
      <rPr>
        <sz val="10"/>
        <color rgb="FF000000"/>
        <rFont val="Arial"/>
        <family val="2"/>
      </rPr>
      <t>Work pertaining to the extension of the Delaware River Trail, includes the site work, necessary landscaping, and lighting. The repair of the bulkhead will include the installation of structural encasements and/or splice plates onto the deficient piles, repair the cutoff wall and seawall, patch the sheet piling, renew the deficient hardware, timber piles, caps, clamps, decking, concrete seawall, earthen fill and pavement, install supplemental batter piles and/or pile supported stabilizer frames around the perimeter, as required.</t>
    </r>
  </si>
  <si>
    <t>S.M.A.R.T. Training Center - Acquisition - Phase 1</t>
  </si>
  <si>
    <t>Strawberry Mansion Area Renaissance Trust Corporation</t>
  </si>
  <si>
    <r>
      <rPr>
        <sz val="10"/>
        <color rgb="FF000000"/>
        <rFont val="Arial"/>
        <family val="2"/>
      </rPr>
      <t>The project will involve the acquisition, construction, reconstruction, rehabilitation, remediation, infrastructure improvements, including improvements and construction of a new parking facility, common areas, abatement of hazardous materials, and other related costs to redevelop and repurpose the national historic Fitz-Simons School into a mixed-use facility with commercial, office, retail and residential space. The project will include eco-friendly and efficient features like solar panels, triple-glazed windows, state-of-the-art fitness amenities, and a rooftop restaurant with a retractable roof.</t>
    </r>
  </si>
  <si>
    <t>Salvation Army Red Shield Family Residence Revitalization - Philadelphia</t>
  </si>
  <si>
    <t>The Salvation Army</t>
  </si>
  <si>
    <r>
      <rPr>
        <sz val="10"/>
        <color rgb="FF000000"/>
        <rFont val="Arial"/>
        <family val="2"/>
      </rPr>
      <t>The project includes the following: remodeling the resident bathrooms, remodeling the front desk, remodeling the staff men's bathroom, installing a new playground, and replacing windows and safety bars. Additionally, it will also include retiling floors, replacing ceiling tiles, applying a fresh layer of paint throughout the facility, replacing window drapes, replacing office furniture, and replacing resident patio furniture. There will be security upgrades completed as well including upgrading the fire system and upgrading the intercom and security system.</t>
    </r>
  </si>
  <si>
    <t xml:space="preserve">Samuel D. Cozen PAL Center &amp; Scattered Sites                    </t>
  </si>
  <si>
    <t>Police Athletic League of Phliadelphia</t>
  </si>
  <si>
    <t>The project will construct, renovate, and/or improve six PAL locations: 2128 W. Ontario St.: site preparation and construction of a new PAL Center; 851 E. Tioga St: HVAC, safety, and efficiency upgrades, and structural improvements; 5330 Germantown Ave: HVAC, safety, and efficiency upgrades, and construction of a zero-maintenance athletic field; 2524 E. Clearfield St: HVAC, safety, and efficiency upgrades, and structural improvements; 124 E. Indiana Ave: build-out of a PAL Center within the empty warehouse space; 2601 N. 11th St: HVAC, safety, and efficiency upgrades, and space renovations.</t>
  </si>
  <si>
    <t>Schuylkill Banks - Bartram's to Passyunk Phase II (Schuylkill River Trail)</t>
  </si>
  <si>
    <t>Schuylkill River Development Corporation</t>
  </si>
  <si>
    <r>
      <rPr>
        <sz val="10"/>
        <color rgb="FF000000"/>
        <rFont val="Arial"/>
        <family val="2"/>
      </rPr>
      <t>The project will extend the popular Schuylkill River Trailand create a park at the base of the Passyunk Avenue Bridge. The project will consist ofconstructing a riverfront, recreational trail and greenway with benches, trash cans, and lighting.</t>
    </r>
  </si>
  <si>
    <t>Sedgwick Theater Renovations Phase II</t>
  </si>
  <si>
    <t>Quintessence Theatre Group Inc.</t>
  </si>
  <si>
    <t>The project will renovate and repair the Sedgwick Theater. The project will entail renovating as much of the building while maintaining the original art deco, William H. Lee architecture as possible. In addition, a number of improvements will help meet space needs, including: two performance spaces, rehearsal space, office space, a costume shop, and storage.</t>
  </si>
  <si>
    <t>Self Help Movement Restoration II</t>
  </si>
  <si>
    <t>Self Help Movement, Inc.</t>
  </si>
  <si>
    <t>The project will completely renovate of the basement and first floor of the property so that services, including outpatient; detox and residential beds can be provided.</t>
  </si>
  <si>
    <t>Share Food Program Interior Repair</t>
  </si>
  <si>
    <t>Share Food Program</t>
  </si>
  <si>
    <t>This project includes support repairs to the interior of Share's. These repairs will include refitted window openings, doors, dock doors, loading dock addition, glazed doors to the Bennett courtyard, exterior fencing, exterior lighting, and removal of the restroom and kitchen spaces at the west loading dock area.</t>
  </si>
  <si>
    <t>Sharswood Grocery Outlet  II</t>
  </si>
  <si>
    <t>Sharswood 1, LLC</t>
  </si>
  <si>
    <t>The project will construct a grocery store and Sharswood Shopping Center, anchored by Grocery Outlet. The full shopping center is a +/- 200,000 SF renovation of currently vacant land that includes 4 buildings. The commercial useshave additional space for a restaurant and other retail uses. The residential aspect of the project houses 98 residential units.</t>
  </si>
  <si>
    <t>Sharswood Phase III</t>
  </si>
  <si>
    <t>The project is a new construction, 217-unit family development in 2- and 3-story townhomes and 3 separate multi-family buildings. The development includes 1-, 2-, 3, and 4-bedroom units. All buildings will meet Enterprise Green Communities standards with Energy Star appliances.</t>
  </si>
  <si>
    <t>Shepard Recreation Center - Philadelphia</t>
  </si>
  <si>
    <r>
      <rPr>
        <sz val="10"/>
        <color rgb="FF000000"/>
        <rFont val="Arial"/>
        <family val="2"/>
      </rPr>
      <t>The project will renovate the existing Shepard Recreation Center building and adjacent Pool Pavilion. The Recreation Building will include significant interior renovations, the inclusion of an elevator and entrance lobby, a new roof and flashings, along with exterior envelop improvements. The Pool Pavilion and pool equipment will also undergo improvements. Upgrades to the grounds include the playground, sprayground, basketball courts, and tree coverage. The project will also include an allowance for sidewalk improvements.</t>
    </r>
  </si>
  <si>
    <t>Skyview Senior Apartments</t>
  </si>
  <si>
    <t>NAML</t>
  </si>
  <si>
    <r>
      <rPr>
        <sz val="10"/>
        <color rgb="FF000000"/>
        <rFont val="Arial"/>
        <family val="2"/>
      </rPr>
      <t>The project will construct and operate 50 units of senior apartments, along with an early child care facility. The child care facility will be 10,000 SF within this facility. It will also featurecommercial space, community space, and a medical out patient care facility.</t>
    </r>
  </si>
  <si>
    <t>Square at uCity</t>
  </si>
  <si>
    <t>The project entails the design and construction of a one-acre publicly accessible park and gathering space in Philadelphia's University City innovation district. Construction costs include a mix of landscaping and hardscaping and a variety of spaces for flexible use.Mainly, the projectwill create a nearly 10,000 square foot event lawn, a signature canopy element, a sleek glass box parking kiosk with a fountain waterfall, and over 20 new trees. The Project will support daily unscheduled use in addition to a multitude of planned activities including restaurant and café seating, weekly programs such as small concerts, and larger events such as a neighborhood farmer's market.</t>
  </si>
  <si>
    <t>St. Joseph's Prep Capital Improvement Project 2 - Philadelphia</t>
  </si>
  <si>
    <t>St. Joseph's Prep</t>
  </si>
  <si>
    <t>The project aims to improve the main building on our urban campus. It seeks to create a state of the art learning environment that is also able to provide resources to support our community. This includes: a Learning Commons equipped to facilitate collaborative and research based learning; a Design Center for STEAM-related creative and coding work; an Innovation Center, Academic Lab, Board Room, Counseling and Resource Center, renovated Theatre, and renovated Lobby addressing the security needs of the institution.</t>
  </si>
  <si>
    <t>Standard at Philadelphia</t>
  </si>
  <si>
    <t>The Standard at Philadelphia, LLC</t>
  </si>
  <si>
    <r>
      <rPr>
        <sz val="10"/>
        <color rgb="FF000000"/>
        <rFont val="Arial"/>
        <family val="2"/>
      </rPr>
      <t>The project consists of the demolition of existing structures on 119 S. 31st Street and the construction of a subsurface parking structure with a new 18-story mixed-use high rise building located on top of the structure. The building will consist of commercial/retail space on the first floor and 17 stories of student/residential space above in University City, Philadelphia.</t>
    </r>
  </si>
  <si>
    <t>STEAMIE Workspace V.2</t>
  </si>
  <si>
    <t>Ujima Developers LLC</t>
  </si>
  <si>
    <r>
      <rPr>
        <sz val="10"/>
        <color rgb="FF000000"/>
        <rFont val="Arial"/>
        <family val="2"/>
      </rPr>
      <t>Complete construction and development of Phase 2 of the East Parkside Triangle Transformation Project that will include the renovation of a vacant warehouse into a STEAMIE makerspace. The funds will be used for the partial demolition and construction of the two sites. 1115 N. 38th St will require significant mechanical, electrical, plumbing, masonry and carpentry work. The funds will also be used to purchase a vacant lot owned by the City of Philadelphia's Land Bank that will be converted into a parking lot for STEAMIE workspace. The lot will require demolition, paving and fencing.</t>
    </r>
  </si>
  <si>
    <t>Steel Heddle Manufacturing Company Complex- RACP</t>
  </si>
  <si>
    <t>Jasper Studios LLC</t>
  </si>
  <si>
    <r>
      <rPr>
        <sz val="10"/>
        <color rgb="FF000000"/>
        <rFont val="Arial"/>
        <family val="2"/>
      </rPr>
      <t>The project will involve complete rehabilitation of the Steel Heddle Manufacturing buildings into 250 creative offices. All new mechanicals, windows, and facilities will be installed in the building, and the building will undergo subdivision into affordable business suites.</t>
    </r>
  </si>
  <si>
    <t xml:space="preserve">Sterling Paper Lofts </t>
  </si>
  <si>
    <t>Sterling Paper Lofts, LLC</t>
  </si>
  <si>
    <r>
      <rPr>
        <sz val="10"/>
        <color rgb="FF000000"/>
        <rFont val="Arial"/>
        <family val="2"/>
      </rPr>
      <t>The project will renovate the Sterling Building to make room for commercial and retail, office, and residential space. A new roof, floors and windowshas transformed the building in shell condition, and is ready for commercial use. Office space and apartments will be constructed in phase two, 60 quadplexes and additional office space in phase three, and finally an additional 150 apartments and parking structures in phase four. Renovations include: demolition, concrete slab, glass, insulation. framing, sheetrock, doors, atrium, and interior stairs.</t>
    </r>
  </si>
  <si>
    <t>Stevens Building at 523 (Philadelphia)</t>
  </si>
  <si>
    <t>523 North Broad Owner, LP</t>
  </si>
  <si>
    <t>This project will complete 4 residential units, a common rooftop amenity space, the restoration of Meg Saligman's "Common Threads" mural in addition to various repairs, maintenance, and systems upgrades.It will complete the development of the former Thaddeus Stevens School of Practice, now called "Mural Lofts," byupdating building-wide systems, restoring areas needing cosmetic attention, as well as completing the entire construction of the building.</t>
  </si>
  <si>
    <t>Studebaker Hospitality</t>
  </si>
  <si>
    <t>677 North Broad Associates, LLC</t>
  </si>
  <si>
    <r>
      <rPr>
        <sz val="10"/>
        <color rgb="FF000000"/>
        <rFont val="Arial"/>
        <family val="2"/>
      </rPr>
      <t>The project will fit-out two, ground floor restaurant spaces with a shared kitchen, an event and banquet space on the second floor, and contruct a new external elevatorto the rooftop space.</t>
    </r>
  </si>
  <si>
    <t>SUPRA/EMSCO project at the West Parkside Industrial Park III</t>
  </si>
  <si>
    <t>SUPRA Enterprises, LLC</t>
  </si>
  <si>
    <t>The project will entail site environmental remediation and extensive site soil and foundation stabilization work, and construction of the new facility. This new facility will include a "certified clean facility" to support vaccines and sustain the companies "certified excipient distributor" status amongst the pharmaceutical industry and involves newly installed state-of-the-art refrigerated and freezer units, to support microbiological incubators, blood reagents, vaccine storage solutions, cry-preservation research and other temperature sensitive items forthe Warehousing and Development project.</t>
  </si>
  <si>
    <t>SWLACS New Campus (Southwest Leadership Academy Charter School)</t>
  </si>
  <si>
    <t>Southwest Leadership Academy Charter School</t>
  </si>
  <si>
    <r>
      <rPr>
        <sz val="10"/>
        <color rgb="FF000000"/>
        <rFont val="Arial"/>
        <family val="2"/>
      </rPr>
      <t>The project involves the construction of a new, three-story charter school of approximately 80,000 square feet. The new school will be located on a six-acre site at the corner of 58th and Whitby Streets in southwest Philadelphia. The initial work is abating and demolishing the existing buildings and related foundations. The new building is designed to accommodate 1,000 full-time students and includes surface parking for faculty, staff, and guests. Additional site improvements will include all infrastructure, stormwater management systems, and a new pervious track.</t>
    </r>
  </si>
  <si>
    <t>Temple University – Innovation Hub (Sbarro Institute)</t>
  </si>
  <si>
    <t>Temple University - Of the Commonwealth System of Higher Education</t>
  </si>
  <si>
    <t>The project will construct and renovatean existing space to spark innovative ideas that can be explored and transformed into viable businesses. The space will be outfitted with cutting edge technology and other equipment as well as modern furnishing necessary to create the proper climate for the iHub.</t>
  </si>
  <si>
    <t xml:space="preserve">Temple University - Main Campus Infrastructure Modernization &amp; Improvements </t>
  </si>
  <si>
    <r>
      <rPr>
        <sz val="10"/>
        <color rgb="FF000000"/>
        <rFont val="Arial"/>
        <family val="2"/>
      </rPr>
      <t>The project will renovate various buildings on Temple University's main campus for life safety, code, and ADA-related improvements. The scope includes upgrades to public areas, including entrance lobbies, common spaces, corridors, elevator lobbies, and restrooms.The restroom scope includes the demolition of concrete and masonry walls, reconfiguration and replacement of all plumbing fixtures to meet accessibility requirements, new energy efficient lighting, doors, toilet partitions, floor, wall and ceiling finishes. Improvements to common spaces, such as building entrances, corridors, elevator lobbies, includes new ceilings, energy efficient lighting and finishes.</t>
    </r>
  </si>
  <si>
    <t>Temple University Center for Anti-Racism and Africology/African American Studies</t>
  </si>
  <si>
    <r>
      <rPr>
        <sz val="10"/>
        <color rgb="FF000000"/>
        <rFont val="Arial"/>
        <family val="2"/>
      </rPr>
      <t>This project creates a new Center for Anti-Racism and upgrades to the Africology/African American Studies (AAS) department. More specifically, the project willenclose existing exterior overhang areas, and provide interior renovations to create the new Center complete with multi-purpose event space, offices, support spaces, resource/display areas, and a new exterior vestibule entrance. The existing space will be renovated to create four new faculty offices.</t>
    </r>
  </si>
  <si>
    <t>Temple University Hospital - Jeanes Campus Emergency Room Expansion</t>
  </si>
  <si>
    <t>Temple University Hospital, Inc. - Jeanes Campus</t>
  </si>
  <si>
    <r>
      <rPr>
        <sz val="10"/>
        <color rgb="FF000000"/>
        <rFont val="Arial"/>
        <family val="2"/>
      </rPr>
      <t>The project will expand the existing ED footprint by 3,500 SF, adding 8 additional treatment roomsto accommodate closure of the Elkins Park ED located 1 mile away. The design will be scalable in the event additional treatment rooms are needed. This will be new construction built on land contiguous with the existing ED.</t>
    </r>
  </si>
  <si>
    <t>The Africa Center II</t>
  </si>
  <si>
    <t>African Cultural Alliance of North America</t>
  </si>
  <si>
    <r>
      <rPr>
        <sz val="10"/>
        <color rgb="FF000000"/>
        <rFont val="Arial"/>
        <family val="2"/>
      </rPr>
      <t>Previously planned as a single site multi-story residential and commercial mixed-use development project, has now evolved as the first phase of the larger scale project vision, the Africatown Initiative, a multi-phased economic development.It will be a building to house retail spaces, childcare services, community uses, business office uses, and health services. The existing building and the vacant land will be demolished and prepared for the construction with environmental mitigation and remediation.</t>
    </r>
  </si>
  <si>
    <t>Trinity PAL Center II</t>
  </si>
  <si>
    <t xml:space="preserve">Kinder Academy Development Organization, LLC </t>
  </si>
  <si>
    <r>
      <rPr>
        <sz val="10"/>
        <color rgb="FF000000"/>
        <rFont val="Arial"/>
        <family val="2"/>
      </rPr>
      <t>The project will construct a new state-of-the-art, historically compatible facility to house the return of the Gibbons PAL program and other community outreach initiatives. Initial construction plans include stormwater management improvements; hazardous material abatement; utilities; permits; security and access control systems; concrete slab; and site remediation.Ultimately, the space created will encompass abasketball court with high ceiling, homework rooms, restrooms, and office space for program officers.</t>
    </r>
  </si>
  <si>
    <t>University of the Arts Performance and Exhibition Student Center: Phase 2</t>
  </si>
  <si>
    <t xml:space="preserve">The University of the Arts </t>
  </si>
  <si>
    <r>
      <rPr>
        <sz val="10"/>
        <color rgb="FF000000"/>
        <rFont val="Arial"/>
        <family val="2"/>
      </rPr>
      <t>The project is Phase 2 of its new Performance and Exhibition Student Center, and will transform the lower level and third floor of Gershman Hall into an updated performance and exhibition space.It will be complete with a new film screening room, collaboration center, and renovated auditorium. In addition, upgrades to key infrastructure systems, such as the elevators, electrical/mechanical, and building stabilization will also be included.</t>
    </r>
  </si>
  <si>
    <t>Walnut Street Theatre New Addition</t>
  </si>
  <si>
    <t>Walnut Street Theatre</t>
  </si>
  <si>
    <r>
      <rPr>
        <sz val="10"/>
        <color rgb="FF000000"/>
        <rFont val="Arial"/>
        <family val="2"/>
      </rPr>
      <t>Walnut Street Theatre will construct an addition on the adjacent parking lot. The new facility will connect to the current theatre and add new seats to expand audience capacity, include a restaurant, public lobbies to serve both theatres, a new box office, and 2 rehearsal halls. The expansion will allow the Walnut Street Theatre to offer increased educational space and to diversify its work and its audiences.</t>
    </r>
  </si>
  <si>
    <t>Welcome Center at FDR Park Phase II</t>
  </si>
  <si>
    <t>Fairmount Park Conservancy</t>
  </si>
  <si>
    <t>The project will convert a historic stable and guardhouse into a public-facing welcome center. The 5,500 SF guardhouse will be renovated into shared co-working space for community organizations that deliver park programming; the 3,600 SF courtyard into a one-stop shop for park users with restrooms, a staffed information center, and equipment rentals; and the 4,000 SF stables restored into a cafe and 6,700 SF event space overlooking Pattison Lagoon. These include utilities, such as new water, wastewater, electric, and data lines.</t>
  </si>
  <si>
    <t>Wetlands Mitigation Project at FDR Park</t>
  </si>
  <si>
    <t>City of Phila, Dept. of Commerce, Division of Aviation</t>
  </si>
  <si>
    <r>
      <rPr>
        <sz val="10"/>
        <color rgb="FF000000"/>
        <rFont val="Arial"/>
        <family val="2"/>
      </rPr>
      <t>The project entails the creation of 30+ acres of wetlands at FDR Park in Philadelphia to mitigate impacts that will occur in the development of Cargo facilities and airfield improvements at Philadelphia International Airport. This project inculdes excavation of soil and debris, grading, drainage system improvements (including new tide gates), removal of invasive species, and planting and establishment of wetland vegetation.</t>
    </r>
  </si>
  <si>
    <t>Wharton Centre</t>
  </si>
  <si>
    <t>Wharton Centre LLC</t>
  </si>
  <si>
    <r>
      <rPr>
        <sz val="10"/>
        <color rgb="FF000000"/>
        <rFont val="Arial"/>
        <family val="2"/>
      </rPr>
      <t>The project will construct housing units on the site at 1702-12 North 22nd Street. The development will consist of five, three-story, three-unit buildings on 22nd street and a nine-unit building behind the first five buildings which will include commercial space.</t>
    </r>
  </si>
  <si>
    <t>WHYY Facility Upgrades III</t>
  </si>
  <si>
    <t>WHYY, Inc.</t>
  </si>
  <si>
    <t>The project will renovate the building exterior to maintain appearance while improving energy efficiency and promoting use of outdoor space. Work includes replacement of 4-6 exterior glazing units, new window treatment across the exterior,construction of a trellis and landscaping to upgrade the exterior South Courtyard, and installation of fixed seating integrated with landscaping. Interior renovations includereconfiguration of the existing Lincoln Financial Digital Media Center with movable wall system, creation of flexible public event space for multi-functional utilization,retrofitting Control Room 5 to support TV Studio One, construction of ceilings and partitions, construction of new workspace, reconfiguration of community classrooms with movable partition system for flexible usage, addition of all-gender restroom.</t>
  </si>
  <si>
    <t>William H. Gray III Memorial Foundation - Living Legacy Campaign</t>
  </si>
  <si>
    <t xml:space="preserve">William H Gray III Memorial Foundation </t>
  </si>
  <si>
    <t>As part of the redevelopment of Philadelphia’s historic William H. Gray III 30th Street Station, we will build a memorial that includes a vivid interactive installation that offers lessons to current and future generations through Congressman Gray’s work in business, community building, public service and civic life. The site has been specifically selected to ensure exposure to a robust group of daily and annual visitors. Specifically, the project will include: planning, design, and construction of the memorial installation along with related educational activities at both the station and nearby Drexel University.</t>
  </si>
  <si>
    <t>William Way LGBT Community Center Renovation</t>
  </si>
  <si>
    <t>William Way LGBT Community Center</t>
  </si>
  <si>
    <r>
      <rPr>
        <sz val="10"/>
        <color rgb="FF000000"/>
        <rFont val="Arial"/>
        <family val="2"/>
      </rPr>
      <t>This project will improve ADA access to the front portion of the existing building, as well as demolishing and replacing the rear wings.It will create a highly flexible space, as well as new toilet/support facilities; new fire stair/elevator cores; a column free event space for 300 people; catering kitchen and cafe for job creation and training; rentable meeting facilities; flexible private and spacious coworking areas; a new dedicated art gallery; expanded archives and reading room; and a computer lounge suitable for hybrid programs.</t>
    </r>
  </si>
  <si>
    <t>Wills Eye Cornea and Neuro-Ophthalmology expansion</t>
  </si>
  <si>
    <t>City of Phila Acting by the Brd of Dir of City Trusts, d/b/a Wills Eye Hospital</t>
  </si>
  <si>
    <t>The project will renovation both the 9th floor and the 15th floor to accommodate the influx of patients in both the cornea wing and the neuro-ophthalmology wing. The project for both floors will include selective demolition, mill work, installation of new doors, windows and other openings, new drywall, ceramics, ceilings, flooring, wall covering, panels and paint. Updated fire suppression, HVAC, plumbing, electrical work and mechanical work will also be essential.</t>
  </si>
  <si>
    <t>Woodland Avenue Accessibility and Sustainability</t>
  </si>
  <si>
    <t>University of the Sciences in Philadelphia</t>
  </si>
  <si>
    <t>Project entails improvement of ADA accessibility through renovation in three buildings including: replacement of two main entrance doors with automatic door and installation of a ramp;add automatic door opener to interior connecting door; add ramp at IPEX connector and rail under existing stair; add wheelchair platform. The project entails the replacement of two roofs for sustainability and energy efficiency. Lastly, it will add four electric vehicle charging stations.</t>
  </si>
  <si>
    <t>Woodlands Community Enhancement</t>
  </si>
  <si>
    <t>The Woodlands Trust for Historic Preservation</t>
  </si>
  <si>
    <r>
      <rPr>
        <sz val="10"/>
        <color rgb="FF000000"/>
        <rFont val="Arial"/>
        <family val="2"/>
      </rPr>
      <t>This project focuses on two areas of the Woodlands site: 1) the entrace will install of a crosswalk connecting the front gates to the trolley portal, restore the front entry gatehouses, and improve site lighting and entry/road improvements; 2) theStable buildingwill be transformed into awelcoming hub for visitors to the site, allowing for increased programming including visitor orientation, education and meeting space, and rental and event space; renovations include roof demolition, carpentry and installation of new metal roof, systems installation including fire protection, plumbing, HVAC and electrical.</t>
    </r>
  </si>
  <si>
    <t>Woodmere Art Museum Redevelopment Expansion</t>
  </si>
  <si>
    <t>Woodmere Art Museum</t>
  </si>
  <si>
    <r>
      <rPr>
        <sz val="10"/>
        <color rgb="FF000000"/>
        <rFont val="Arial"/>
        <family val="2"/>
      </rPr>
      <t>The project will: construct a sculpture walk needing rock moving, clearing, leveling, connective pathways, landscaping, installing trees and other native plantings and ground cover; renovate to repurpose for education and seminar use needingreconfiguration and interior renovations, elevator, accessible bathrooms, repair, address underlying carpentry, and replace historic slate roof tiles, repointing historic stone on building and as needed on terrace;repair/rebuild site walls on Bells Mill Road; revitalize more than 0.6 acres, accessibility from Bells Mill Road into Woodmere's property; repair/rebuild site walls along front acreage.</t>
    </r>
  </si>
  <si>
    <t>Youth Development &amp; Community Empowerment Center II - Wissahickon Avenue - Phila</t>
  </si>
  <si>
    <t>Philadelphia Youth Basketball</t>
  </si>
  <si>
    <t>The project will purchase the project site and renovate the existing building into a world-class basketball and youth evelopment-focused nonprofit community center. The renovation will include the following improvements: environmental abatement, select demolition, site-work and utility improvements, structural improvements, roof and exterior repairs, new mechanical/HVAC electrical, plumbing and life safety systems (MEP-FP), elevator and code upgrades, and new interior finishes throughout, including the new framing, drywall, flooring, and painting, as well as the construction of seven indoor basketball courts.</t>
  </si>
  <si>
    <t>YouthBuild Charter School 2309 N. Broad (Philadelphia)</t>
  </si>
  <si>
    <t>Philadelphia Youth for Change</t>
  </si>
  <si>
    <r>
      <rPr>
        <sz val="10"/>
        <color rgb="FF000000"/>
        <rFont val="Arial"/>
        <family val="2"/>
      </rPr>
      <t>The project will transform a vacant building into a world-class alternative education, workforce and leadership development movement. The project will fully renovate the abandoned space into an energy efficient school for more than 225 students and 75 staff leaders.It will becompletely renovated into space for approximately17 classrooms and CTE spaces, offices for 70+ staff, and community spaces to promote learning, community, and environmental leadership.</t>
    </r>
  </si>
  <si>
    <t>Zion Baptist Church Annex Renovation</t>
  </si>
  <si>
    <t>Called to Serve Community Development Corporation</t>
  </si>
  <si>
    <t>The project will renovate the nearly 27,000 SF of space through structural improvements to bring the building up to code; new mechanical, electrical, plumbing, and fire protection systems and equipment; installation of an elevator; removal of some interior partitions to provide larger-scale work spaces; new thermally efficient windows; new ADA accessible entrance; and exterior restoration and lighting. It will accomodate a health center, a cafe and bookstore, small produce co-op, a STEAM program space, a multi-purpose social venue, workforce training, and a space for youth activities.</t>
  </si>
  <si>
    <t>Alvernia University Pottsville Campus Relocation and Expansion</t>
  </si>
  <si>
    <t>Schuylkill</t>
  </si>
  <si>
    <t>Pottsville City</t>
  </si>
  <si>
    <r>
      <rPr>
        <sz val="10"/>
        <color rgb="FF000000"/>
        <rFont val="Arial"/>
        <family val="2"/>
      </rPr>
      <t>The project will renovate the entire 32,000 SF property to feature a 16,000 SF satellite campus for the University. The new campus will feature classrooms for 13 bachelor and 5 graduate degree programs. The relocation and expansion project will also include an anatomy lab. The remainder of the building will be fit out for commercial tenant space.</t>
    </r>
  </si>
  <si>
    <t>EMD Electronics</t>
  </si>
  <si>
    <r>
      <rPr>
        <sz val="10"/>
        <color rgb="FF000000"/>
        <rFont val="Arial"/>
        <family val="2"/>
      </rPr>
      <t>The award would be used to pay a portion of the proposedof building construction project. The building construction cost categoies include the following - two pre-engineered metal buildings; concrete and site work; electic/HVAC/utilities; elevators, fire and protection, and other general construction items.</t>
    </r>
  </si>
  <si>
    <t xml:space="preserve">Espoma Organic Fertilizer Facility </t>
  </si>
  <si>
    <t>The Espoma Company</t>
  </si>
  <si>
    <t>Frailey Township</t>
  </si>
  <si>
    <r>
      <rPr>
        <sz val="10"/>
        <color rgb="FF000000"/>
        <rFont val="Arial"/>
        <family val="2"/>
      </rPr>
      <t>The project includes site work, construction and private infrastructure costs associated with the construction of a new organic fertilizer production facility in Schuylkill County. The work also includes: site preparation activities such as clearing and grubbing, soil boring, geotechnical studies, foundation excavation, building pads, private roads and parking areas; construction of pre-engineered metal buildings including doors, lighting, floor slab, loading dock, fit out for office(s), lab, and breakroom, and storage space; private, on-site utilities including septic system, gas lines, water lines, electrical work for outside of the building.</t>
    </r>
  </si>
  <si>
    <t>Schuylkill Solar Energy</t>
  </si>
  <si>
    <t xml:space="preserve">Schuylkill County </t>
  </si>
  <si>
    <r>
      <rPr>
        <sz val="10"/>
        <color rgb="FF000000"/>
        <rFont val="Arial"/>
        <family val="2"/>
      </rPr>
      <t>The project will be situated on a reclaimed coal mine located in Schuylkill County. It is estimated that the project will generate approximately 12-MegaWatts (MW's) of clean renewable energy. The project will serve 5-MW's of power to the local industrial park and possibly the local county airport, both of which are located close to the project location. The balance of the estimated 12-MW's will be put into the electrical grid for distribution to an off-taker. In addition to providing discounted power rates to local users, the project will provide additional funds to operate public services, and local employment to those involved in the development, construction, and operation of the project.</t>
    </r>
  </si>
  <si>
    <t>SEDCO Pad Ready Site Highridge Business Park 2021</t>
  </si>
  <si>
    <t>Schuylkill Economic Development Corporation</t>
  </si>
  <si>
    <t>Cass Township</t>
  </si>
  <si>
    <r>
      <rPr>
        <sz val="10"/>
        <color rgb="FF000000"/>
        <rFont val="Arial"/>
        <family val="2"/>
      </rPr>
      <t>The project will include site construction for a 75,000 SF building pad with accompanying storm water improvements, utility extensions, highway access, and landscaping.</t>
    </r>
  </si>
  <si>
    <t>Tamaqua Blight Remediation &amp; Public Services Building</t>
  </si>
  <si>
    <t>Tamaqua Area Community Partnership, Inc.</t>
  </si>
  <si>
    <t>Tamaqua Borough</t>
  </si>
  <si>
    <r>
      <rPr>
        <sz val="10"/>
        <color rgb="FF000000"/>
        <rFont val="Arial"/>
        <family val="2"/>
      </rPr>
      <t>This project will acquire and demolish nine small vacant properties ranging in size from 0.03 acres to 0.14 acres on Route 309. These properties will be demolished to eliminate the blighted structures. On the parcel, a large, one-story 10,000 SF building will be constructed to accommodate public services, including emergency services vehicles and equipment.</t>
    </r>
  </si>
  <si>
    <t>Snyder County Intergenerational Community Life Center</t>
  </si>
  <si>
    <t>Regional Engagement Center</t>
  </si>
  <si>
    <t>Snyder</t>
  </si>
  <si>
    <t>Selinsgrove Borough</t>
  </si>
  <si>
    <r>
      <rPr>
        <sz val="10"/>
        <color rgb="FF000000"/>
        <rFont val="Arial"/>
        <family val="2"/>
      </rPr>
      <t>The project aims to create a space for the intergenerational community. This includes: the purchase of 214 North Market Street and its associated properties; building modifications and construction to to the Selinsgrove Inn for Independent Senior Housing and MakerSpace Module Suites; the purchase and construction of a greenhouse; and gym modifications for the After School Program, Kids' Cafe, Summer Camp and Food Security Program.</t>
    </r>
  </si>
  <si>
    <t>Learning Lamp Somerset Child Care</t>
  </si>
  <si>
    <t xml:space="preserve">The Learning Lamp, Inc. </t>
  </si>
  <si>
    <t>Somerset</t>
  </si>
  <si>
    <t>Somerset Borough</t>
  </si>
  <si>
    <r>
      <rPr>
        <sz val="10"/>
        <color rgb="FF000000"/>
        <rFont val="Arial"/>
        <family val="2"/>
      </rPr>
      <t>The project will essentially transform wasted space within The Learning Lamp's site into a larger, modern learning environment. Through this project, unusedspace will be converted into bright, roomy classrooms, and a gross motor area with windows. Renovations will increase safety, improve child supervision, and expand number of bathrooms better suited to the size of small children. Other interior renovations include remodeling existing office areas and updating classrooms with new floor tiles, carpeting, handwashing stations, upgrading heating and cooling, and walls to create individual, soundproof spaces for each age group. Exterior renovations will replace the ramp entrance, upgrade exits, and add windows. Parking and green space areas will also receive much-needed attention.</t>
    </r>
  </si>
  <si>
    <t xml:space="preserve">Somerset Recycling Facility Revamp  </t>
  </si>
  <si>
    <t>Northeast Premium Firewood Inc.</t>
  </si>
  <si>
    <t>Somerset Township</t>
  </si>
  <si>
    <r>
      <rPr>
        <sz val="10"/>
        <color rgb="FF000000"/>
        <rFont val="Arial"/>
        <family val="2"/>
      </rPr>
      <t>The project will create commercial spaceand an outlet for the residents of Somerset County to properly dispose of their recyclables through a combination of construction and renovations needed to revamp the facility. Theinterior work includes asbestos removal, floor repairs, electrical work and lighting, modifications needed to create office space, and plumbing. External repairs consist of the replacement of siding, door and windows, repairing the roof, and new signage. Landscaping/environmental renovations will include ditching and piping for stormwaterandremoval of brush overgrowth.</t>
    </r>
  </si>
  <si>
    <t>SVFC Garage Expansion</t>
  </si>
  <si>
    <t xml:space="preserve">Stoystown Volunteer Fire Company </t>
  </si>
  <si>
    <t>Stoystown Borough</t>
  </si>
  <si>
    <t>This project will expand the current garage that houses SVFC's engine and tanker. This expansion will involve new construction on the building, as well as renovation on any component necessary to continue with the expansion. Some of these components include reconfiguring existing stormwater controls, HVAC, plumbing, and electrical. Initial site work includes class 1 excavation and a subbase with 8” depth. Additionally, a retaining wall, as well as pavement with handicap parking will surround the new building. Restoration such as topsoil, seeding, and mulch are included.</t>
  </si>
  <si>
    <t>Forest City Regional School District Roofing</t>
  </si>
  <si>
    <t>Forest City Regional School District</t>
  </si>
  <si>
    <t>Susquehanna</t>
  </si>
  <si>
    <t>Forest City Borough</t>
  </si>
  <si>
    <r>
      <rPr>
        <sz val="10"/>
        <color rgb="FF000000"/>
        <rFont val="Arial"/>
        <family val="2"/>
      </rPr>
      <t>The project will complete replacement of the district's roof consisting of one building inclusive of our district office, elementary and high schools. The reflectivity and emissivity of new cool roofing materials will transfer less heat to the building below reducing cooling costs. In addition, new insulation will help with energy cost savings.</t>
    </r>
  </si>
  <si>
    <t>Prison Safety Improvement</t>
  </si>
  <si>
    <t>Susquehanna County</t>
  </si>
  <si>
    <t>Montrose Borough</t>
  </si>
  <si>
    <r>
      <rPr>
        <sz val="10"/>
        <color rgb="FF000000"/>
        <rFont val="Arial"/>
        <family val="2"/>
      </rPr>
      <t>The prison safety improvement project will expand the existing Susquehanna County Correctional Facility to allow for needed improvements to the facility to accommodate the needs of facility staff and inmates.</t>
    </r>
  </si>
  <si>
    <t>Susquehanna County Centralized Facility</t>
  </si>
  <si>
    <t>Progress Authority</t>
  </si>
  <si>
    <t>Dimock Township</t>
  </si>
  <si>
    <r>
      <rPr>
        <sz val="10"/>
        <color rgb="FF000000"/>
        <rFont val="Arial"/>
        <family val="2"/>
      </rPr>
      <t>The project will construct a new centralized oil and gas wastewater treatment facility in Susquehanna County. The facility will provide advance treatment capacity for unconventional oil and gas activity in the Northeast portion of the Marcellus Shale play. The facility will be able to treat 10,000 barrels per day of wastewater, with 5,000 barrels per day of distillation capacity provided. The facility will be comprised of the following major components: storage tanks, containment system, bulk transfer area, office/storage, paving, site fencing/security, chemical pretreatment system, and distiller systems.</t>
    </r>
  </si>
  <si>
    <t>Susquehanna County Public Safety Building</t>
  </si>
  <si>
    <t>New Milford Township</t>
  </si>
  <si>
    <t>The project will construct a new, fortified, state of the art multi-purpose public safety building. The new building willeffectively, efficiently, and securely house an array of Susquehanna County operations, including the operations of the 911 center, the Emergency Management Agency, the Magistrate court, the Coroner's office, and the office for undercover law enforcement officers. This facility will provide a venue for the continuation of government for the court system and all of Susquehanna County government. Additionally, this facility will house dramatically updated and augmented communications and record-keeping systems, including the creation of a virtual file backup system.</t>
  </si>
  <si>
    <t>Susquehanna County Recreation Center</t>
  </si>
  <si>
    <t>Gibson Township</t>
  </si>
  <si>
    <r>
      <rPr>
        <sz val="10"/>
        <color rgb="FF000000"/>
        <rFont val="Arial"/>
        <family val="2"/>
      </rPr>
      <t>The project will construct a 24,000 SF multi-purpose space for recreational activities. The building will include: two exercise rooms, fitness center, child care center, soft play area, a multi-purpose room, a commercial kitchen, a café area, small retail space (vending), laundry, office and lobby.</t>
    </r>
  </si>
  <si>
    <t>Marsh Creek Patterson Trailhead Facility</t>
  </si>
  <si>
    <t xml:space="preserve">Tioga County Board of Commissioners </t>
  </si>
  <si>
    <t>Tioga</t>
  </si>
  <si>
    <t>Wellsboro Borough</t>
  </si>
  <si>
    <r>
      <rPr>
        <sz val="10"/>
        <color rgb="FF000000"/>
        <rFont val="Arial"/>
        <family val="2"/>
      </rPr>
      <t>Project will construct the Marsh Creek Greenway Patterson Trailhead Facility and supporting parking areas. Sitework will include demolishing the existing structure, preparing the site for the trailhead facility, and constructing stormwater management facilities. Other features include a bike repair station, a kiosk for visitor information, landscaping, and sidewalks. The building construction includesa superstructure, shell, porches and patios, interior fit-out of the space, HVAC, plumbing and electrical construction.</t>
    </r>
  </si>
  <si>
    <t>Tri-County REC Fiber Deployment - Tioga County</t>
  </si>
  <si>
    <t>Tri-County Rural Electric Cooperative</t>
  </si>
  <si>
    <t>Gaines Township</t>
  </si>
  <si>
    <r>
      <rPr>
        <sz val="10"/>
        <color rgb="FF000000"/>
        <rFont val="Arial"/>
        <family val="2"/>
      </rPr>
      <t>This project would install fiber on poles to provide connectivity across approximately 80 miles, reaching approximately 1,100 residents and businesses. The system includes a Gigabit passive optical network (GPON) to provide speeds up to 1 Gbps to each location. This project also includes pole attachmentand both major and minor materials necessary to complete the project.</t>
    </r>
  </si>
  <si>
    <t>Tyoga Container Inc. Expansion - Phase 3</t>
  </si>
  <si>
    <t xml:space="preserve">Tyoga Container Inc. </t>
  </si>
  <si>
    <t>Tioga Borough</t>
  </si>
  <si>
    <r>
      <rPr>
        <sz val="10"/>
        <color rgb="FF000000"/>
        <rFont val="Arial"/>
        <family val="2"/>
      </rPr>
      <t>Tyoga Container Inc. plans to design and construct a 100,000 square foot distribution center on adjacent property to our current manufacturing facility. As a part of this final phase of the project, Tyoga Container Inc. will run a conveyor system from our current manufacturing facility directly to the newly constructed distribution center.</t>
    </r>
  </si>
  <si>
    <t xml:space="preserve">Albright LIFE Center Union County </t>
  </si>
  <si>
    <t xml:space="preserve">Albright Care Services </t>
  </si>
  <si>
    <t>Union</t>
  </si>
  <si>
    <t>Lewisburg Borough</t>
  </si>
  <si>
    <t>Albright Care Services seeks to convert a current Nursing Care Center to a LIFE Day Program. Living Independence for the Elderly (LIFE) is a managed care program that provides a comprehensive, all-inclusive package of medical and supportive services. Participants will have the opportunity to come during the day for social activities, therapy, and nutritional meals to keep their bodies and minds healthy and active.This project will include the additions/renovations to the existing "B" Wing of the current Nursing Care Center.</t>
  </si>
  <si>
    <t xml:space="preserve">Evangelical Community Hospital Efficiency Initiative </t>
  </si>
  <si>
    <t>Evangelical Community Hospital</t>
  </si>
  <si>
    <t>Kelly Township</t>
  </si>
  <si>
    <r>
      <rPr>
        <sz val="10"/>
        <color rgb="FF000000"/>
        <rFont val="Arial"/>
        <family val="2"/>
      </rPr>
      <t>The project will replace the existing 500 ton steam absorber chiller with a 850 ton magnetic bearing chiller. When installed, the chiller will enhance the efficiency of Evangelical's chilled water system. This will increase Evangelical's capacity for distributing chilled water to the Main Campus, provide redundancy in the chilled system, and provide chilled water to the air conditioning systems under emergency power. Providing chilled water to the air conditioning systems under emergency power protects the health and safety of patients during warm months. The projectwill also install an automatic transfer system to cpmmect the chiller to the generator system,which allows it to function in the event of a power outage.</t>
    </r>
  </si>
  <si>
    <t>Lyric Theatre Rehabilitation</t>
  </si>
  <si>
    <t>The Colonel Drake Cultural Alliance, Inc.</t>
  </si>
  <si>
    <t>Venango</t>
  </si>
  <si>
    <t>Oil City City</t>
  </si>
  <si>
    <r>
      <rPr>
        <sz val="10"/>
        <color rgb="FF000000"/>
        <rFont val="Arial"/>
        <family val="2"/>
      </rPr>
      <t>The project will entail complete interior and exterior rehabilitation of the historic Lyric Theatre. The upgraded auditorium will have restored plaster work, stage and dressing rooms, spacious lobby, ADA compliant restrooms, expanded gallery and exhibition space, additional performance and practice space, and a restructured façade with marquee. The building will also be fitted with a new sprinkler system, emergency ramp and exit, fire alarm, emergency lighting, security system, and filtered HVAC.</t>
    </r>
  </si>
  <si>
    <t>Oil City Northside Urban Renewal Initiative - Phase 3</t>
  </si>
  <si>
    <t>Venango County Economic Development Authority</t>
  </si>
  <si>
    <r>
      <rPr>
        <sz val="10"/>
        <color rgb="FF000000"/>
        <rFont val="Arial"/>
        <family val="2"/>
      </rPr>
      <t>This project entails the complete fit and finish of the basement, first floor, and second floor balcony. A new 3,000 amp electrical service will be installed along with new HVAC, plumbing and fire suppression systems. A shared commercial kitchen space will be constructed and a common seating area, centered under the double-height vaulted fresco ceiling. The historic ceiling will be rehabilitated and the imposing bank vault and vault door will be reimagined as part of the brewstillery space. The second floor balcony will be reclaimed as a beautiful open bar that overlooks the first floor lobby through the installation of new flooring and decorative handrail. The plaster cornices and details that survive will be modeled and used to cast new pieces to restore these unique details.</t>
    </r>
  </si>
  <si>
    <t>2021 City of Warren Riverfront Redevelopment</t>
  </si>
  <si>
    <t>CITY OF WARREN</t>
  </si>
  <si>
    <t>Warren</t>
  </si>
  <si>
    <t>Warren City</t>
  </si>
  <si>
    <r>
      <rPr>
        <sz val="10"/>
        <color rgb="FF000000"/>
        <rFont val="Arial"/>
        <family val="2"/>
      </rPr>
      <t>The project will acquire and demolish an old manufacturing building on the site, grade and prepare the site to construct the new hotel, relocate a portion of Clark Street to create a buildable lot large enough to accommodate a new hotel and parking. It will also include new curbs, sidewalk, and curb ramps to provide ADA accessibility. Streetscape improvements along the relocated portion of Clark Street.</t>
    </r>
  </si>
  <si>
    <t>Warren General Hospital Medical Services Modernization</t>
  </si>
  <si>
    <t>Warren General Hospital</t>
  </si>
  <si>
    <t>The project will renovate the ER with a new transition addition, and anaddition for the MedSurg Suite to improve patient care by moving the MedSurg unit closer to our ER. The ER would be expanded to include larger treatment spaces that are equipped to accommodate behavioral health patients, and patients with airborne infectious disease. General construction includes exterior shell, roofing, walls, ceilings and roofing, mechanical, plumbing/medical gas, electrical, and fire protection.</t>
  </si>
  <si>
    <t>Atlas Metal Revitalization</t>
  </si>
  <si>
    <t>Atlas Metal Conversion</t>
  </si>
  <si>
    <t>Washington</t>
  </si>
  <si>
    <t>South Strabane Township</t>
  </si>
  <si>
    <r>
      <rPr>
        <sz val="10"/>
        <color rgb="FF000000"/>
        <rFont val="Arial"/>
        <family val="2"/>
      </rPr>
      <t>The project will refurbish and upgrade bridge milling machines. Procurement of several other pieces of machinery is also included in the plan. Further improvements will include designing, engineering, and installing new controls on milling machinery; upgrades to existing equipment includingnew bearings, switches, clutches, bushings and gearing; procurement new CNC machines. An additional part of the project will be a repaving, utility upgrades and other infrastructure improvements on the project site.</t>
    </r>
  </si>
  <si>
    <t>Campus - Medical Service Dogs - Site Development and Multipurpose Building</t>
  </si>
  <si>
    <t>Guardian Angels Medical Service Dogs, Inc.</t>
  </si>
  <si>
    <t>Robinson Township</t>
  </si>
  <si>
    <r>
      <rPr>
        <sz val="10"/>
        <color rgb="FF000000"/>
        <rFont val="Arial"/>
        <family val="2"/>
      </rPr>
      <t>The project will develop the site and build a two-story multi-purpose building containing an indoor arena for training dogs and providing shot clinics for the public, a veterinary hospital, classrooms, an auditorium for apprentice and foster training, offices, and work areas for wheelchair/mobility training. Other sitework includes asphalt cart paths and roadways, sidewalks, utilities, ground improvement for soil bearing capacity and landscaping.</t>
    </r>
  </si>
  <si>
    <t>City of Washington Economic Development</t>
  </si>
  <si>
    <t>City of Washington</t>
  </si>
  <si>
    <t>Washington City</t>
  </si>
  <si>
    <r>
      <rPr>
        <sz val="10"/>
        <color rgb="FF000000"/>
        <rFont val="Arial"/>
        <family val="2"/>
      </rPr>
      <t>The project will provide two floors of office space for Redevelopment Authority administrative offices, government related entities, not-for-profit organizations and professional service providers. The 8,400 SF first floor will allow for retail space and a shared commercial kitchen/culinary incubator for catering teams, chefs, food truck operators, bakers and other food entrepreneurs that are in need of access to professional cooking space. A portion of the retail space will be carved out as a tasting room for local beer, wine and distilled spirits makers.</t>
    </r>
  </si>
  <si>
    <t>Completion of the Program and Community Center (TRIPIL YWCA)</t>
  </si>
  <si>
    <t>Transitional Paths to Independent Living</t>
  </si>
  <si>
    <t>The former YWCA building will be renovated into a program and community center. It will include: a consumer/personal care attendant training kitchen; afitness center with private office space; an assistive technology center with more office space; a new exit in the lower level of the center.</t>
  </si>
  <si>
    <t>Cool Valley II</t>
  </si>
  <si>
    <t>T&amp;R Properties</t>
  </si>
  <si>
    <t>Cecil Township</t>
  </si>
  <si>
    <r>
      <rPr>
        <sz val="10"/>
        <color rgb="FF000000"/>
        <rFont val="Arial"/>
        <family val="2"/>
      </rPr>
      <t>This project is construction-based Phase I of the Cool Valley Development. Itconsists of the excavating and grading of up to 250 acres of land, as well as the installation of basic infrastructure, including water, gas electricity and roads.</t>
    </r>
  </si>
  <si>
    <t xml:space="preserve">Level 4 Detox Unit - Monongahela Valley Hospital </t>
  </si>
  <si>
    <t>Monongahela Valley Hospital</t>
  </si>
  <si>
    <t>Monongahela City</t>
  </si>
  <si>
    <r>
      <rPr>
        <sz val="10"/>
        <color rgb="FF000000"/>
        <rFont val="Arial"/>
        <family val="2"/>
      </rPr>
      <t>The project will require the renovation of approximately 9,100 SF of existing inpatient space on the 7th Floor of the Monongahela Valley Hospital. The 7th floor space is well-situated to be converted into a secure 14-bed inpatient Detoxification Unit. Renovations include relocation of an existing fire wall,construction of a daytime activities space for patients, the addition of ADA toilets, renovation of individual bedrooms to modernize and update patient safety features, and reconfiguration and modernization of nursing support function space.</t>
    </r>
  </si>
  <si>
    <t>Liberty Pole Spirits – Racetrack Road Expansion</t>
  </si>
  <si>
    <t>Mingo Creek Craft Distillers, LLC</t>
  </si>
  <si>
    <t>North Strabane Township</t>
  </si>
  <si>
    <t>The projec twill purchase a two-acre parcel that will be become a whiskey distillery. It will create a distillery “campus” consisting of 3 main structures: 2,400 SF tasting room building; 8,000 SF production building; 4,000 SF barrel storage building; and outdoor seating with room for food truck parking. The design incorporates an 18th century, stone farmhouse-style building that will serve as the tasting room with prefabricated steel buildings to serve as our production and barrel storage buildings.</t>
  </si>
  <si>
    <t>Meadowcroft Capital Improvements</t>
  </si>
  <si>
    <t>Meadowcroft Rockshelter &amp; Historic Village</t>
  </si>
  <si>
    <r>
      <rPr>
        <sz val="10"/>
        <color rgb="FF000000"/>
        <rFont val="Arial"/>
        <family val="2"/>
      </rPr>
      <t>The project, located completely on the Meadowcroft museum property, includes: expansion of the visitor center multipurpose room and reconfiguration of the visitor center front entry; construction of a new picnic pavilion/outdoor covered program space; replacement of stairs leading up the cliff face to the archaeological site; creation of a pedestrian trail to the Rockshelter including interpretive signage &amp; a life-sized model of a mammoth with her calf; upgrade interpretive A/V presentation technology and electrical system upgrades, including back-up generator.</t>
    </r>
  </si>
  <si>
    <t>Multi-Use Sports Complex</t>
  </si>
  <si>
    <t>NSN Development LLC</t>
  </si>
  <si>
    <t>Development and Construction of a multi-sports complex. We intend to start with four such surfaces in one tiered building, having 2 surfaces on ground floor and two on the third floor. Additionally we are attempting to build a zero carbon footprint complex with Leed certification. Restaurant (possibly brewery). The complex will also house a concession stand, pro shop, offices, warehouse, and several other leasable SPACE</t>
  </si>
  <si>
    <t>North Strabane Township Public Safety Building</t>
  </si>
  <si>
    <r>
      <rPr>
        <sz val="10"/>
        <color rgb="FF000000"/>
        <rFont val="Arial"/>
        <family val="2"/>
      </rPr>
      <t>The Public Safety Building will be at the current site of the North Strabane Township Fire Department. The existing structures will be razed for a new structure with an elevator to facilitate ADA access. It will be constructed of masonry and aluminum storefront. The main entrance will have a canopy and vestibule for patron access. New asphalt and parking, including ADA, parking with ADA building access, new site lighting, concrete sidewalks, and landscaping are also included. An emergency generator will support all services within and the building will house a first alert system.</t>
    </r>
  </si>
  <si>
    <t>Precision Steel Manufacturing Plant</t>
  </si>
  <si>
    <t>Redevelopment Authority of the County of Washington</t>
  </si>
  <si>
    <t>Canonsburg Borough</t>
  </si>
  <si>
    <r>
      <rPr>
        <sz val="10"/>
        <color rgb="FF000000"/>
        <rFont val="Arial"/>
        <family val="2"/>
      </rPr>
      <t>The new plant will be building out a 50,000 sq. ft. space to manufacture specialty steel in Canonsburg, PA. Thisproject helps to fund Phase 1 B, which is excavation and construction of foundations for pieces of rolling mill equipment. This facility will manufacture high quality specialty steel, not commodity steel, to be sold domestically and globally for the production of industrial blades, knives, springs, auto industry, and general component parts.</t>
    </r>
  </si>
  <si>
    <t>Ridge Road Development Infrastructure</t>
  </si>
  <si>
    <t>Burgettstown Road Associates</t>
  </si>
  <si>
    <t>The project will construct a new private road and four pad-ready building sites within the industrial park. All utilities will be extended along the roadway to each site boundary. Utilities are accessible from Ridge Road and Solar Drive, including electric, sewer, water, and gas. Utilities are available in the public right-of-way. Construction includesroadway grading, stone subbase, and paving. Sewer ties into existing gravity sewer and conveyance within the industrial park through a force main. Water service is available for domestic water and sprinkler uses. Electric is fed overhead along the planned private road.</t>
  </si>
  <si>
    <t>Rolling Hills Park Aquatic Facility</t>
  </si>
  <si>
    <t>Peters Township</t>
  </si>
  <si>
    <t>This project will construct a regional aquatic facility in Rolling Hills Park. The new facility will include a splash pad, children's pool, leisure pool, deep water pool, lazy river, and assorted slides/water recreation features that appeal to, and can be programmed for, residents of all age ranges. Beyond the aquatic features, concession stands, locker rooms, event rooms, and programming facilities will be constructed. Finally, site work that involves stormwater management facilities, parking lots, utilities, and grading are also included.</t>
  </si>
  <si>
    <t>Washington City Affordable Home-Ownership</t>
  </si>
  <si>
    <t>3241 Development LLC</t>
  </si>
  <si>
    <r>
      <rPr>
        <sz val="10"/>
        <color rgb="FF000000"/>
        <rFont val="Arial"/>
        <family val="2"/>
      </rPr>
      <t>The requested grant funds would be used for Phase I of a community-wide blight property rehabilitation plan in the 7th Ward - City of Washington, PA. In collaboration with the City, 3241 has narrowed the list of properties down to ten initial homes as the priorities for Phase I of this project. These homes were chosen as priorities due to the substantial deteriorated condition of each and the potential safety hazard that they create for surrounding residents. These particular properties have the potential of being rehabilitated and put added back to the real estate tax roll for the City.</t>
    </r>
  </si>
  <si>
    <t>Wild Things Park 2022</t>
  </si>
  <si>
    <t>Washington Frontier League Baseball</t>
  </si>
  <si>
    <t>North Franklin Township</t>
  </si>
  <si>
    <t>The project will renovate the Wild Things Park. This will include: replacement of the playing surface in the facility; repair and resurface entire parking lot; replace the existing 100 and 200 level seating areas; sandblasting and painting of structural steel; replacement of the party deck; remodel of the homeplate entrance area; drainage along western edge of the main parking lot; landscaping and beautification; painting of the stucco areas; renovation of the kids area; replace existing scoreboard; upgrade stadium/field lighting.</t>
  </si>
  <si>
    <t>Honesdale Hospitality</t>
  </si>
  <si>
    <t>LRP Ritt LLC (DBA Llenrock Realty Partners)</t>
  </si>
  <si>
    <t>Wayne</t>
  </si>
  <si>
    <t>Oregon Township</t>
  </si>
  <si>
    <r>
      <rPr>
        <sz val="10"/>
        <color rgb="FF000000"/>
        <rFont val="Arial"/>
        <family val="2"/>
      </rPr>
      <t>This proposed project is a hotel with recreational amenities. The overall project will include the construction of several buildings on a portion of the 130-acre site. A three story building will include the hotel lobby and 24 hotel rooms. In addition, there will be an event space, two bunkhouses, six large pre-fab houses, 14 smaller pre-fab houses, a staff bunkhouse, and a shop and equipment storage space.</t>
    </r>
  </si>
  <si>
    <t>Wayne County Advanced Manufacturing Facility</t>
  </si>
  <si>
    <t>Tier II Properties, LP</t>
  </si>
  <si>
    <t>Sterling Township</t>
  </si>
  <si>
    <r>
      <rPr>
        <sz val="10"/>
        <color rgb="FF000000"/>
        <rFont val="Arial"/>
        <family val="2"/>
      </rPr>
      <t>The project willconstruct a new large metal building for manufacturing and warehouse/distribution on Lot 8 within the Sterling Business &amp; Technology Park. Construction includes excavation and concrete for the building foundation, concrete slab, metal shell, overhead doors and loading docks, and interior systems, including HVAC, electric, plumbing, and fire suppression.</t>
    </r>
  </si>
  <si>
    <t>Airport Terminal Building Expansion</t>
  </si>
  <si>
    <t>Westmoreland County Airport Authority</t>
  </si>
  <si>
    <t>Westmoreland</t>
  </si>
  <si>
    <t>Unity Township</t>
  </si>
  <si>
    <t>The project will expand the main airport terminal from one story to two.This will provide safer dedicated security screening space, as well as more spacious public areas to allow passengers to follow social distancing protocols.Additional concession areas are also included.</t>
  </si>
  <si>
    <t>Alcoa Legacy Project Phase 1</t>
  </si>
  <si>
    <t>Zion Community Network</t>
  </si>
  <si>
    <t>New Kensington City</t>
  </si>
  <si>
    <t>The project will focus on site infrastructure work and renovation of the current buildings to bring them up to code and become fully usable. Improvements include repair/replace elevator, roofing, thermal insulation, repair walls, install water service and bathroom/kitchen areas, install core and interior HVAC systems, and core and interior electric service. These renovated buildings will house veteran services such as: Certified HUD counseling, addiction recovery counseling, certified counseling and family support, economic development and job readiness programs, and community integration.</t>
  </si>
  <si>
    <t>Distribution Park North Phase II</t>
  </si>
  <si>
    <t>Westmoreland County Industrial Development Corporation</t>
  </si>
  <si>
    <t>East Huntingdon Township</t>
  </si>
  <si>
    <t>The project will develop 60 acres of land into two pad-ready sites consisting of a 24-acre and an 11-acre pad. Existing utilities and roadways will be used for the development; the project will not involve installation of new utilities or roadways. Construction will include earthmoving, building stormwater ponds designated for the pad ready sites along with the relocation of existing non-domestic gas lines, including a transmission gas-well feeder line.</t>
  </si>
  <si>
    <t>Enhanced Supervision Facility</t>
  </si>
  <si>
    <t>Adelphoi USA Inc.</t>
  </si>
  <si>
    <r>
      <rPr>
        <sz val="10"/>
        <color rgb="FF000000"/>
        <rFont val="Arial"/>
        <family val="2"/>
      </rPr>
      <t>This project entails the construction of an Enhanced Supervision facility on Adelphoi's main campus in Latrobe. The facility will be a design-build project based on one of Adelphoi's existing secure facilities in scope and scale. Utilization of the existing footprint will reduce design costs. In a physical comparison to a full secure unit, enhanced supervision will offer delayed locks rather than complete locks on entries and exits. The groundwork has been laid withthe purchase of a new generator, new electrical connections and conduits, and the completion of the exterior hardscape.</t>
    </r>
  </si>
  <si>
    <t>Health Sciences Center – Seton Hill University (SHU) campus Greensburg PA</t>
  </si>
  <si>
    <t>Seton Hill University</t>
  </si>
  <si>
    <t>Greensburg City</t>
  </si>
  <si>
    <r>
      <rPr>
        <sz val="10"/>
        <color rgb="FF000000"/>
        <rFont val="Arial"/>
        <family val="2"/>
      </rPr>
      <t>The project construction includes: demolition of an existing structure, site preparation/improvements, utilities, roofing, interior construction, finishes, specialties, HVAC, fire protection, plumbing and electrical. The design incorporates energy conservation techniques such as energy efficient lighting, heating/air conditioning equipment, ample glass openings, and modern control systems. Exterior walls and the roof will be insulated to reduce energy consumption.</t>
    </r>
  </si>
  <si>
    <t>Hempfield Office Park Phase II</t>
  </si>
  <si>
    <t>Hempfield Township</t>
  </si>
  <si>
    <r>
      <rPr>
        <sz val="10"/>
        <color rgb="FF000000"/>
        <rFont val="Arial"/>
        <family val="2"/>
      </rPr>
      <t>The project will develop approximately 110 acres and install infrastructure for storm water management, sanitary sewers, water lines and other utilities. It also will include soil-erosion/sedimentation control, road construction, earthwork, sidewalks and miscellaneous site improvements. Once this is completeit will market pad sites in this development to office, technology and health care expansion projects and new prospects.</t>
    </r>
  </si>
  <si>
    <t>LECOM Health Sciences Center</t>
  </si>
  <si>
    <t>Lake Erie College of Osteopathic Medicine (LECOM)</t>
  </si>
  <si>
    <r>
      <rPr>
        <sz val="10"/>
        <color rgb="FF000000"/>
        <rFont val="Arial"/>
        <family val="2"/>
      </rPr>
      <t>A Health Sciences Center will be constructed to include the following: lecture halls, classrooms, 14 Problem-Based Learning rooms, laboratories, learning resource center, student study space, faculty offices, conference rooms, space for students to practice diagnostic procedures and conduct patient examinations.Construction include site work, geotechnical, utility connections, concrete, masonry, metals, wood, glass/glazing/doors, finishes, specialties, mechanical, and electrical.</t>
    </r>
  </si>
  <si>
    <t>New Kensington Revitalization II</t>
  </si>
  <si>
    <t>City of New Kensington</t>
  </si>
  <si>
    <r>
      <rPr>
        <sz val="10"/>
        <color rgb="FF000000"/>
        <rFont val="Arial"/>
        <family val="2"/>
      </rPr>
      <t>The project will entail acquisition of properties, environmental testing, abatement of any contamination, demolition of dangerous structures, disconnection of utility lines and preparation of the properties for redevelopment.</t>
    </r>
  </si>
  <si>
    <t>RIDC-Westmoreland Phase V</t>
  </si>
  <si>
    <t>The RIDC Regional Growth Fund</t>
  </si>
  <si>
    <r>
      <rPr>
        <sz val="10"/>
        <color rgb="FF000000"/>
        <rFont val="Arial"/>
        <family val="2"/>
      </rPr>
      <t>The project will improve the RIDC-Westmoreland facility:have the remaining roof completed; the docks and other infrastructure such as elevators, HVAC &amp; electric improved, and offer sufficient funding to complete other tenant improvements.</t>
    </r>
  </si>
  <si>
    <t>Saint Vincent College Athletic and Convocation Center II</t>
  </si>
  <si>
    <t>Saint Vincent College</t>
  </si>
  <si>
    <r>
      <rPr>
        <sz val="10"/>
        <color rgb="FF000000"/>
        <rFont val="Arial"/>
        <family val="2"/>
      </rPr>
      <t>This project will construct a new, multi-purpose center equipped with 3 full-size, multi-sport athletic courts, a recreational indoor track, and a 60 x 50 yard artificial turf surface. The space will have a flexible design to accommodate a variety of sports activities as well as arts, cultural, and educational events. The design also includes smaller multi-use spaces for instruction and meetings.</t>
    </r>
  </si>
  <si>
    <t>Specialty Pulmonary Care Facility - Pulmonary Institute at Redstone Highlands</t>
  </si>
  <si>
    <t>Pulmonary Institute at Redstone</t>
  </si>
  <si>
    <t>North Huntingdon Township</t>
  </si>
  <si>
    <r>
      <rPr>
        <sz val="10"/>
        <color rgb="FF000000"/>
        <rFont val="Arial"/>
        <family val="2"/>
      </rPr>
      <t>The project will construct a new Pulmonary Center facility. The structure will be a mulitple-story building with a partial basement for maximum use of the space. The facility will house 60 patient rooms and 2 family suites. Additionally, the Center will have a hospital-grade centralized oxygen delivery system and vacuum system, specific for pulmonary suctioning. The building will be crafted from a steel structural frame with concrete floors and synthetic plank siding to ensure stability and sustainability.</t>
    </r>
  </si>
  <si>
    <t>Univ. of Pittsburgh at Greensburg Life Sciences Complex Connector</t>
  </si>
  <si>
    <t>University of Pittsburgh - of the Commonwealth System of Higher Education</t>
  </si>
  <si>
    <r>
      <rPr>
        <sz val="10"/>
        <color rgb="FF000000"/>
        <rFont val="Arial"/>
        <family val="2"/>
      </rPr>
      <t>The Life Sciences Connector will create 3,315 SF of space to house a chemistry wing and connect the existing science building to a new 32,085 SF mixed-use facility consisting of labs, classrooms, offices, and shared study space to support programs in high-demand fields. The resulting Life Sciences Complex will provide dedicated instructional space for Biology, Chemistry, Biochemistry, Nursing, &amp; Pre-Health Science programs. The state-of-the-art interior will advance the educational experience while spurring innovation and creative thought.</t>
    </r>
  </si>
  <si>
    <t>Keystone Anchor Building Learning Center</t>
  </si>
  <si>
    <t>Wyoming</t>
  </si>
  <si>
    <t>Factoryville Borough</t>
  </si>
  <si>
    <r>
      <rPr>
        <sz val="10"/>
        <color rgb="FF000000"/>
        <rFont val="Arial"/>
        <family val="2"/>
      </rPr>
      <t>The Keystone College Anchor building is a combination renovation of the existing library structure and the addition of a new construction science and technical education building featuring a state-of-the-art science facility, IT Lab, and makers space, and active living/learning center. The project will entail renovation/new construction 40,000 sq/ft facility. The new construction wing will encompass a state-of-the-art science wing featuring three labs, lecture halls and office space, IT lab featuring three computer labs, lecture space, and office space, an innovation center with maker space, living learning community wing, along with the renovation of active learning center.</t>
    </r>
  </si>
  <si>
    <t>Keystone College College Avenue Redevelopment Initiative</t>
  </si>
  <si>
    <r>
      <rPr>
        <sz val="10"/>
        <color rgb="FF000000"/>
        <rFont val="Arial"/>
        <family val="2"/>
      </rPr>
      <t>Keystone College will acquire two properties located on College Avenue and Church Streets in Factoryville Borough. The respective properties that will be acquired are blighted due to a structure fire. The properties will be razed and a new 12,000 sq/ft construction property will be developed featuring professional and educational instructional space along with commercial space and student housing.</t>
    </r>
  </si>
  <si>
    <t>Lackawanna Trail # 2</t>
  </si>
  <si>
    <t>Lackawanna Trail School District</t>
  </si>
  <si>
    <t>Clinton Township</t>
  </si>
  <si>
    <t>Project entails constructing a free-standing energy efficient educational facility at the high school complex. This facility will house a learning center and adjoining recreational center. It will consist of a technology center, physical education classrooms, exercise rooms and educational support rooms for the community that lacks adequate broadband and technology infrastructure. The building will be new construction and use energy efficient lighting, HVAC, and building envelope materialsto satisfy green technology standards.</t>
  </si>
  <si>
    <t>15EPhiladelphia--York</t>
  </si>
  <si>
    <t>15 E Philadelphia LLC</t>
  </si>
  <si>
    <t>York</t>
  </si>
  <si>
    <t>York City</t>
  </si>
  <si>
    <r>
      <rPr>
        <sz val="10"/>
        <color rgb="FF000000"/>
        <rFont val="Arial"/>
        <family val="2"/>
      </rPr>
      <t>The project will renovate the former York Dispatch/Rudy Art Glass buildings which includes reconstruction and improvement of roofs, windows, HVAC, plumbing, electrical, sprinkler, elevators, and exterior surfaces. Building will be expanded vertically to add additional square footage. Approximately half will transition to 26 rental residential units; street level will be improved into commercial retail/hospitality, office space, and parking.</t>
    </r>
  </si>
  <si>
    <t>Air Dynamics Industrial Systems Corporation</t>
  </si>
  <si>
    <t>The project will improve and preserve the York Manufacturing facility making it energy efficient, rehabilitate the exterior including brick renovations, insulation, interior lighting, fire alarm, heating system. The property will receive updates to the electrical systems, concrete flooring repairs, insulation, roofing system and building security. It also includes manufacturing support equipment, testing equipment, manufacturing productivity support materials, internal communication remote conferencing equipment, infrastructure repairs to cranes, metal preparation and painting, and employee training.</t>
  </si>
  <si>
    <t>Appell Center Infrastructure Revitalization (Strand Capitol)</t>
  </si>
  <si>
    <t>Strand Capitol Performing Arts Center</t>
  </si>
  <si>
    <r>
      <rPr>
        <sz val="10"/>
        <color rgb="FF000000"/>
        <rFont val="Arial"/>
        <family val="2"/>
      </rPr>
      <t>The project plans several updgrades to maintain the Strand Theatre:replace heating and cooling unitsto provide adequate air recirculation and filtration; replace the fire detection/suppression system; upgrade lighting on the stage; upgrade elctronic marquee; renovate and redesign concession area; install motorized assist doors; construct lower counters; restore the historic ornamentation.</t>
    </r>
  </si>
  <si>
    <t>Ballpark Commons Northern Gateway</t>
  </si>
  <si>
    <t>York County Industrial Development Authority</t>
  </si>
  <si>
    <r>
      <rPr>
        <sz val="10"/>
        <color rgb="FF000000"/>
        <rFont val="Arial"/>
        <family val="2"/>
      </rPr>
      <t>The project will have two major components: 1) the demolition of blighted and underutilized properties and construction of a new building; and 2) improvements to PeoplesBank Park, including updating mechanical and lighting systems, and user amenities. The project will improve viablitiy and appeal of the entire downtown business district by enhancing first impressions of downtown York at its northern gateway.</t>
    </r>
  </si>
  <si>
    <t>Bureau of Health New Facilities for City of York</t>
  </si>
  <si>
    <t>City of York RDA</t>
  </si>
  <si>
    <r>
      <rPr>
        <sz val="10"/>
        <color rgb="FF000000"/>
        <rFont val="Arial"/>
        <family val="2"/>
      </rPr>
      <t>The York Bureau of Health will be combined into one location. The consolidation of two fractured locations into one will provide operating efficiency, the ability to socially distance health workers and provide physical space needed to expand health services. This project will be renovated to bring the Pine Street School location up to code.</t>
    </r>
  </si>
  <si>
    <t>Byrnes Health Education Campus Expansion</t>
  </si>
  <si>
    <t>Susan P. Byrnes Health Education Center, Inc.</t>
  </si>
  <si>
    <t>Project includes constructing much needed improvements and additions to their center. Demolition of the existing garage will take place allowing for construction of a new garage and storage space. Internal renovation will be done to increase and expand current restroom facilities. A major portion of this project is a two story addition which will allow for consolidated office space, allowing for increased collaborative efforts. The reception area will also be impacted by construction as it becomes more streamlined with updated security features.</t>
  </si>
  <si>
    <t>Children's Aid Society Childcare Center</t>
  </si>
  <si>
    <t>Children's Aid Society SOPA COB, Inc.</t>
  </si>
  <si>
    <r>
      <rPr>
        <sz val="10"/>
        <color rgb="FF000000"/>
        <rFont val="Arial"/>
        <family val="2"/>
      </rPr>
      <t>The project will include design, permitting, construction, infrastructure, redevelopment and related cost for construction of a two-story, 7,500 square footprint, 15,000 square foot, building with associated parking areas and stormwater management. The building will include a multi purpose community education space, a conference room, shared offices, shared classrooms, a commercial kitchen, a residential and daycare state licensed childcare facility including bedrooms, bathrooms, laundry, recreational space, creative art &amp; play therapy spaces, including music and sensory rooms. The project includes a 7,500 square foot fenced-in outdoor play yard.</t>
    </r>
  </si>
  <si>
    <t>Codorus Greenway</t>
  </si>
  <si>
    <t>York County Economic Alliance</t>
  </si>
  <si>
    <t>The project includes improvements between King St. and the rail bridge north of Philadelphia St. in the City of York. Construction will include repair and reconstruction of flood walls to expand the capacity of the levee system and create riparian buffer areas adjacent to the creek and allow for an ADA compliant access point; remediation of contaminated soil; and in-channel improvements, including construction of a cross vein in the creek.</t>
  </si>
  <si>
    <t>Codorus Greenway - Stormwater, Water Quality, and Flood Mitigation Enhancements</t>
  </si>
  <si>
    <r>
      <rPr>
        <sz val="10"/>
        <color rgb="FF000000"/>
        <rFont val="Arial"/>
        <family val="2"/>
      </rPr>
      <t>This phase of the Codorus Greenway will build upon the previous phase to make improvements to the section of the Codorus Creek from the rail bridge north of Philadelphia St. in the City of York to the Army Corps of Engineers access point downtstream of North George St. in the City of York. Construction will include repair and reconstruction of flood walls to expand the capacity of the levee system and create riparian buffer areas adjacent to the creek and allow for an ADA compliant access point; remediation of contaminated soil; and in-channel improvements that enhance water quality and mitigate flooding.</t>
    </r>
  </si>
  <si>
    <t>Community Progress Council Integrated Services Building</t>
  </si>
  <si>
    <t>Community Progress Council, Inc.</t>
  </si>
  <si>
    <t>The project will construct a new, modern, integrated service delivery building. This new building will house Head Start and Early Head Start classrooms; Women, Infants &amp; Children (WIC); Self Sufficiency; Housing Counseling &amp; Education; Workforce Development; and Foster Grandparents. It willpurchase and construct parking lots to meet local code requirements and to provide safe and adequate parking for employees and program participants.</t>
  </si>
  <si>
    <t>Crispus Attucks York African American History Museum</t>
  </si>
  <si>
    <t>Crispus Attucks York</t>
  </si>
  <si>
    <t>The project will build a museum at the vacant, Crispus Attucks York-owned lots. The museum will contain three floors with a lower level and be approximately 19,450 SF.</t>
  </si>
  <si>
    <t>Dentsply Campus Acquisition and Redevelopment</t>
  </si>
  <si>
    <t>The project will acquire the site and survey and disconnect site utilities to facilitate redevelopment activities. The current building on site will be demolished. Some parcels may be sold to private developers and some will be retained by the City RDA for construction of community facilities such as youth center and walking trail. A portion of the site will be redeveloped to provide office space for an engineering and manufacturing firm.</t>
  </si>
  <si>
    <t>Emanuel Community Development- Veterans Housing and Health Care</t>
  </si>
  <si>
    <t>Emanuel Community Development Corporation</t>
  </si>
  <si>
    <t>The project includes the demolition, abatement, and redevelopment of a blighted St Joes School building. The renovation will create 10 apartments for veterans, and space for an accessible health care clinic, recreation area, food bank, and workforce development services. Dental and vision services along with behavioral health are also be a component. The renovation of this site allows us to address all the veterans needs under one location so they do not get discouraged accessing needed departments and services for which they are eligible.</t>
  </si>
  <si>
    <t>Freedom Square</t>
  </si>
  <si>
    <t>Pasch Companies</t>
  </si>
  <si>
    <t>Conewago Township</t>
  </si>
  <si>
    <r>
      <rPr>
        <sz val="10"/>
        <color rgb="FF000000"/>
        <rFont val="Arial"/>
        <family val="2"/>
      </rPr>
      <t>The project will advance a floodplain restoration project and other applicable stormwater management measures to accommodate the development of the 450-acre Freedom Square project.The floodplain restoration project consists of 13,400 linear feet of stream, covering an area of roughly 28.7 acres. This includes design and engineering, site clearing, excavation, stabilization, and planting activities associated with the floodplain restoration and related stormwater management facilities.</t>
    </r>
  </si>
  <si>
    <t xml:space="preserve">Hanover Trolley Trail </t>
  </si>
  <si>
    <t>York County Rail Trail Authority</t>
  </si>
  <si>
    <t>Heidelberg Township</t>
  </si>
  <si>
    <r>
      <rPr>
        <sz val="10"/>
        <color rgb="FF000000"/>
        <rFont val="Arial"/>
        <family val="2"/>
      </rPr>
      <t>This project converts a former railroad corridor to a public, multi-use rail trail connecting two large boroughs in York County. It will reconstructand regrade the alignment for the trail, construct the trail subsurface and surface, and incorporate trailcrossings along 1.5 miles of the Hanover Trolley Trail.</t>
    </r>
  </si>
  <si>
    <t xml:space="preserve">Hartman Building and Continental Square Rehabilitation </t>
  </si>
  <si>
    <t>York City RDA</t>
  </si>
  <si>
    <r>
      <rPr>
        <sz val="10"/>
        <color rgb="FF000000"/>
        <rFont val="Arial"/>
        <family val="2"/>
      </rPr>
      <t>The comfort stations located under the SE quadrant of Continental Square are 1 of 7 still in existence in the US. Although they have not been in use for decades, the historical architecture and design still exists to this day. We plan to add a water feature on the sidewalk, improve current green space and improve the underground space by demolishing, restoring, and reusing the space with access underground improving ADA requirements to access the space, and completely restoring and reinforcing sidewalks above.</t>
    </r>
  </si>
  <si>
    <t>LogosWorks Expansion</t>
  </si>
  <si>
    <t>LogosWorks</t>
  </si>
  <si>
    <r>
      <rPr>
        <sz val="10"/>
        <color rgb="FF000000"/>
        <rFont val="Arial"/>
        <family val="2"/>
      </rPr>
      <t xml:space="preserve">Construction will start on a substantial addition to the building almost doubling the footprint. This will provide kitchen space, dining hall, art gallery health and wellness center, a full-court gymnasium with locker rooms, and storage. </t>
    </r>
  </si>
  <si>
    <t>MannaPro Redevelopment</t>
  </si>
  <si>
    <t>Redevelopment Authority of the City of York</t>
  </si>
  <si>
    <t>The project will redevelop the site into a mixed-use manufacturing and hospitality/retail site. It includes demolishing the current building and infrastructure installation; steel and structural shell; mechanical/electrical/plumbing; interior finishes; fire protection; and life safety systems.</t>
  </si>
  <si>
    <t>Multi-Use Emergency Services Building and Construction</t>
  </si>
  <si>
    <t>Newberry Township</t>
  </si>
  <si>
    <r>
      <rPr>
        <sz val="10"/>
        <color rgb="FF000000"/>
        <rFont val="Arial"/>
        <family val="2"/>
      </rPr>
      <t>Newberry Township needs a new Multi-Use Emergency Services Building-MESB to house the Police Department, Emergency Management Operations Center, and Emergency Medical Services (EMS) in one central location.Phase 1- construction of a newbuilding that consists of a 15,000 square feet to be built on a four-acre parcel. The upgrades include a new Audio/Visual System; 150kw generator in case of loss of power; adequate training/meeting space to facilitate public training for first aid/CPR and accreditation training for Police; ADA compliance and a sally port. Phase 2 is the renovation of the Administration Building consisting of a new electrical system, expanding and renovating common areas and meeting/office spaces; upgrading plumbing, roof, and HVAC systems; and new fixtures, windows, and flooring.</t>
    </r>
  </si>
  <si>
    <t xml:space="preserve">North West Triangle York Plan 2.0 Innovation and Equity District </t>
  </si>
  <si>
    <t>3tc robotics llc</t>
  </si>
  <si>
    <r>
      <rPr>
        <sz val="10"/>
        <color rgb="FF000000"/>
        <rFont val="Arial"/>
        <family val="2"/>
      </rPr>
      <t>The York Plan 2.0 Innovation and Equity District project will get the pad ready and construct the first, 120,000 square foot anchor building. Ultimately, it will be a 750,000 square foot, new construction campus for manufacturing, defense and tech companies, government agencies, educational institutions, workforce development and training, and R&amp;D as well as Startup companies with a focus on equity and inclusion, robotics, artificial intelligence, quantum computing, advanced manufacturing, and defense technologies as it relates to American independence and resiliency.</t>
    </r>
  </si>
  <si>
    <t>Northwest Triangle 2022 Site Activities</t>
  </si>
  <si>
    <t>CIty of York RDA</t>
  </si>
  <si>
    <r>
      <rPr>
        <sz val="10"/>
        <color rgb="FF000000"/>
        <rFont val="Arial"/>
        <family val="2"/>
      </rPr>
      <t>This project will facilitate the construction of the Northwest Triangle Redevelopment area turning it into a productive mixed-use area. The RDA is poised to design and prepare the site with the impacts of adjacent development in mind. Engineering will design the site and construction will include earthwork grading, traffic and site improvements and utility connection planning and construction activities to spur the vertical construction to be completed by others.</t>
    </r>
  </si>
  <si>
    <t>Roth's Church Road Community Partnership</t>
  </si>
  <si>
    <t>YMCA of York and York County</t>
  </si>
  <si>
    <t>Spring Grove Borough</t>
  </si>
  <si>
    <r>
      <rPr>
        <sz val="10"/>
        <color rgb="FF000000"/>
        <rFont val="Arial"/>
        <family val="2"/>
      </rPr>
      <t>This project will establish a multi-generational community hub by repurposing a former school building byrepairing the roof and outfitting the facility for members of the Roth's Church Road Community Partnership, including renovation and breaking out bathrooms, a community space, fire suppression system, and utilities.</t>
    </r>
  </si>
  <si>
    <t>Springettsbury Township Police and Administration Building</t>
  </si>
  <si>
    <t>Springettsbury Township</t>
  </si>
  <si>
    <r>
      <rPr>
        <sz val="10"/>
        <color rgb="FF000000"/>
        <rFont val="Arial"/>
        <family val="2"/>
      </rPr>
      <t>The project will construct a new police station and renovate the administration building. This will expand evidence storage, enable secure parking for police vehicles, and improve IT and energy usage by the township. The project will also incorporate a new training center with advanced IT capabilities for use by the township, local first responders, and the public and a secure area for tax collections. The existing police station will also be demolished.</t>
    </r>
  </si>
  <si>
    <t>Susquehanna Discovery Center</t>
  </si>
  <si>
    <t>Susquehanna Heritage Corporation (d/b/a Susquehanna National Heritage Area</t>
  </si>
  <si>
    <t>Hellam Township</t>
  </si>
  <si>
    <r>
      <rPr>
        <sz val="10"/>
        <color rgb="FF000000"/>
        <rFont val="Arial"/>
        <family val="2"/>
      </rPr>
      <t>The project includes adaptive reuse of the historic Mifflin farm which includes a farmhouse and bank barn, dairy barn, and other outbuildings. The barns will be renovated and adapted for the Susquehanna Discovery Center, including interpretive exhibits, program space, observation tower, gift shop, café, terrace, and offices. The farmhouse will be restored with program exhibits. The landscape will be enhanced with interpretive trails, along with access drives, parking, walks, landscaping, utilities, and other visitor infrastructure.</t>
    </r>
  </si>
  <si>
    <t>UPMC Hanover Emergency Dept (ED) and ED Behavioral Health Renovation</t>
  </si>
  <si>
    <t>UPMC Hanover</t>
  </si>
  <si>
    <t>Hanover Borough</t>
  </si>
  <si>
    <r>
      <rPr>
        <sz val="10"/>
        <color rgb="FF000000"/>
        <rFont val="Arial"/>
        <family val="2"/>
      </rPr>
      <t>The project will construct a new, secure behavioral health/crisis suite within UPMC Hanover's existing ED. The purpose of the proposed renovation is to provide a safer space for patients who are experiencing behavioral health or crisis episodes, additional treatment rooms to accommodate more patients and those with longer lengths of stay, a safer treatment area for clinicians and staff, and seclusion rooms that meet the current building code standards. This renovation will be accomplished with minimal disruption to the main ED.</t>
    </r>
  </si>
  <si>
    <t>Wrightsville Fire Dept-Renovation</t>
  </si>
  <si>
    <t>Wrightsville Fire Steam Fire Engine and Hose Co # 1</t>
  </si>
  <si>
    <t>Wrightsville Borough</t>
  </si>
  <si>
    <r>
      <rPr>
        <sz val="10"/>
        <color rgb="FF000000"/>
        <rFont val="Arial"/>
        <family val="2"/>
      </rPr>
      <t>Wrightsville Steam Fire Engine and Hose Company No.1 is an all-volunteer nonprofit fire department and has been in the same location since 1890 and was renovated in 1979. Our facility needs an infrastructure upgrade due to the age of the building and the lack of space for our volunteers.This construction project consists of adding a 2nd floor to expand the living space for additional volunteers, provide renovations for a new roof, kitchen, office space. In addition, there will be an elevator, renovations to current bathrooms and adding additional bathrooms, and upgraded plumbing, lighting, and fixtures. All renovations and upgrades will be with the latest Green technologies to save on energy usage and water conservation to reduce our carbon footprint.</t>
    </r>
  </si>
  <si>
    <t>York County Food Bank - Building Hope and Fighting Hunger</t>
  </si>
  <si>
    <t>York County Food Bank</t>
  </si>
  <si>
    <t>The project will expand the York County Food Bank warehouse to a new facility on King Street and renovate the Hunger-Free client-choice pantry on West Princess Street. A new warehouse space will enable us to acquire, store, and distribute a greater quantity and better variety of fresh, nutrient-rich foods. Additionally, the project will renovate the client-choice food pantry in the City of York.</t>
  </si>
  <si>
    <t>York County History Campus - Library &amp; Archives</t>
  </si>
  <si>
    <t>York County History Center</t>
  </si>
  <si>
    <r>
      <rPr>
        <sz val="10"/>
        <color rgb="FF000000"/>
        <rFont val="Arial"/>
        <family val="2"/>
      </rPr>
      <t>The project will create climate controlled, high-density storage housing 400,000 two-dimensional artifacts. It will also completethe 3rd floor coal bin exhibit gallery. Additional renovations include transformationof thegarage into a workshop that supports the facilities and maintenance functions for the campus, andupggrades tothe receiving and storage areas to be able to obtain important AAM accreditation.</t>
    </r>
  </si>
  <si>
    <t>York County Libraries Capital Project 21</t>
  </si>
  <si>
    <t>York County Libraries</t>
  </si>
  <si>
    <r>
      <rPr>
        <sz val="10"/>
        <color rgb="FF000000"/>
        <rFont val="Arial"/>
        <family val="2"/>
      </rPr>
      <t>York County Libraries' capital project includes improvements on three project sites. Martin Library: decades-old sliding doors in the children's department will be replaced; the building will receive modernized weatherization; the interior of the library will be renovated with space design enhancements and improvements. Kreutz Creek Library: renovations to the donated Hellam Township building to create a library facility.Kaltreider-Benfer Library: the existing library in Red Lion will be expanded by building on the concrete pad area adjacent to the facility. The expansion will create space for the children's library andestablish a dedicated teen center and area for private study and silent reading.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</si>
</sst>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4" x14ac:knownFonts="1">
    <font>
      <sz val="11"/>
      <color theme="1"/>
      <name val="Calibri"/>
      <family val="2"/>
      <scheme val="minor"/>
    </font>
    <font>
      <b/>
      <sz val="14"/>
      <color indexed="8"/>
      <name val="Arial"/>
      <family val="2"/>
    </font>
    <font>
      <sz val="11"/>
      <name val="Calibri"/>
      <family val="2"/>
    </font>
    <font>
      <b/>
      <i/>
      <sz val="18"/>
      <color indexed="8"/>
      <name val="Arial"/>
      <family val="2"/>
    </font>
    <font>
      <i/>
      <sz val="11"/>
      <color indexed="8"/>
      <name val="Arial"/>
      <family val="2"/>
    </font>
    <font>
      <b/>
      <i/>
      <sz val="11"/>
      <color indexed="8"/>
      <name val="Arial"/>
      <family val="2"/>
    </font>
    <font>
      <b/>
      <i/>
      <sz val="11"/>
      <color theme="5"/>
      <name val="Arial"/>
      <family val="2"/>
    </font>
    <font>
      <b/>
      <sz val="12"/>
      <color theme="1"/>
      <name val="Arial"/>
      <family val="2"/>
    </font>
    <font>
      <b/>
      <sz val="12"/>
      <color rgb="FF000000"/>
      <name val="Arial"/>
      <family val="2"/>
    </font>
    <font>
      <sz val="10"/>
      <color theme="1"/>
      <name val="Arial"/>
      <family val="2"/>
    </font>
    <font>
      <sz val="10"/>
      <color rgb="FF000000"/>
      <name val="Arial"/>
      <family val="2"/>
    </font>
    <font>
      <strike/>
      <sz val="10"/>
      <color theme="1"/>
      <name val="Arial"/>
      <family val="2"/>
    </font>
    <font>
      <strike/>
      <sz val="10"/>
      <color rgb="FF000000"/>
      <name val="Arial"/>
      <family val="2"/>
    </font>
    <font>
      <sz val="11"/>
      <color theme="1"/>
      <name val="Calibri"/>
      <family val="2"/>
    </font>
  </fonts>
  <fills count="2">
    <fill>
      <patternFill patternType="none"/>
    </fill>
    <fill>
      <patternFill patternType="gray125"/>
    </fill>
  </fills>
  <borders count="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style="thin">
        <color rgb="FFD3D3D3"/>
      </bottom>
      <diagonal/>
    </border>
  </borders>
  <cellStyleXfs count="1">
    <xf numFmtId="0" fontId="0" fillId="0" borderId="0"/>
  </cellStyleXfs>
  <cellXfs count="28">
    <xf numFmtId="0" fontId="0" fillId="0" borderId="0" xfId="0"/>
    <xf numFmtId="0" fontId="2" fillId="0" borderId="0" xfId="0" applyFont="1"/>
    <xf numFmtId="0" fontId="7" fillId="0" borderId="2" xfId="0" applyFont="1" applyBorder="1" applyAlignment="1">
      <alignment horizontal="center" vertical="top" wrapText="1" readingOrder="1"/>
    </xf>
    <xf numFmtId="0" fontId="8" fillId="0" borderId="2" xfId="0" applyFont="1" applyBorder="1" applyAlignment="1">
      <alignment horizontal="center" vertical="top" wrapText="1" readingOrder="1"/>
    </xf>
    <xf numFmtId="0" fontId="9" fillId="0" borderId="3" xfId="0" applyFont="1" applyBorder="1" applyAlignment="1">
      <alignment horizontal="center" vertical="top" wrapText="1" readingOrder="1"/>
    </xf>
    <xf numFmtId="0" fontId="10" fillId="0" borderId="3" xfId="0" applyFont="1" applyBorder="1" applyAlignment="1">
      <alignment horizontal="left" vertical="top" wrapText="1" readingOrder="1"/>
    </xf>
    <xf numFmtId="0" fontId="10" fillId="0" borderId="3" xfId="0" applyFont="1" applyBorder="1" applyAlignment="1">
      <alignment horizontal="center" vertical="top" wrapText="1" readingOrder="1"/>
    </xf>
    <xf numFmtId="6" fontId="10" fillId="0" borderId="3" xfId="0" applyNumberFormat="1" applyFont="1" applyBorder="1" applyAlignment="1">
      <alignment horizontal="right" vertical="top" wrapText="1" readingOrder="1"/>
    </xf>
    <xf numFmtId="0" fontId="10" fillId="0" borderId="3" xfId="0" applyFont="1" applyBorder="1" applyAlignment="1">
      <alignment vertical="top" wrapText="1" readingOrder="1"/>
    </xf>
    <xf numFmtId="0" fontId="10" fillId="0" borderId="4" xfId="0" applyFont="1" applyBorder="1" applyAlignment="1">
      <alignment horizontal="left" vertical="top" wrapText="1" readingOrder="1"/>
    </xf>
    <xf numFmtId="0" fontId="10" fillId="0" borderId="4" xfId="0" applyFont="1" applyBorder="1" applyAlignment="1">
      <alignment horizontal="center" vertical="top" wrapText="1" readingOrder="1"/>
    </xf>
    <xf numFmtId="0" fontId="10" fillId="0" borderId="4" xfId="0" applyFont="1" applyBorder="1" applyAlignment="1">
      <alignment vertical="top" wrapText="1" readingOrder="1"/>
    </xf>
    <xf numFmtId="0" fontId="11" fillId="0" borderId="3" xfId="0" applyFont="1" applyBorder="1" applyAlignment="1">
      <alignment horizontal="center" vertical="top" wrapText="1" readingOrder="1"/>
    </xf>
    <xf numFmtId="0" fontId="12" fillId="0" borderId="4" xfId="0" applyFont="1" applyBorder="1" applyAlignment="1">
      <alignment horizontal="left" vertical="top" wrapText="1" readingOrder="1"/>
    </xf>
    <xf numFmtId="0" fontId="12" fillId="0" borderId="4" xfId="0" applyFont="1" applyBorder="1" applyAlignment="1">
      <alignment horizontal="center" vertical="top" wrapText="1" readingOrder="1"/>
    </xf>
    <xf numFmtId="6" fontId="12" fillId="0" borderId="3" xfId="0" applyNumberFormat="1" applyFont="1" applyBorder="1" applyAlignment="1">
      <alignment horizontal="right" vertical="top" wrapText="1" readingOrder="1"/>
    </xf>
    <xf numFmtId="0" fontId="12" fillId="0" borderId="4" xfId="0" applyFont="1" applyBorder="1" applyAlignment="1">
      <alignment vertical="top" wrapText="1" readingOrder="1"/>
    </xf>
    <xf numFmtId="0" fontId="9" fillId="0" borderId="4" xfId="0" applyFont="1" applyBorder="1" applyAlignment="1">
      <alignment horizontal="left" vertical="top" wrapText="1" readingOrder="1"/>
    </xf>
    <xf numFmtId="6" fontId="10" fillId="0" borderId="4" xfId="0" applyNumberFormat="1" applyFont="1" applyBorder="1" applyAlignment="1">
      <alignment horizontal="right" vertical="top" wrapText="1" readingOrder="1"/>
    </xf>
    <xf numFmtId="164" fontId="10" fillId="0" borderId="4" xfId="0" applyNumberFormat="1" applyFont="1" applyBorder="1" applyAlignment="1">
      <alignment horizontal="right" vertical="top" wrapText="1" readingOrder="1"/>
    </xf>
    <xf numFmtId="0" fontId="10" fillId="0" borderId="4" xfId="0" quotePrefix="1" applyFont="1" applyBorder="1" applyAlignment="1">
      <alignment horizontal="left" vertical="top" wrapText="1" readingOrder="1"/>
    </xf>
    <xf numFmtId="6" fontId="12" fillId="0" borderId="4" xfId="0" applyNumberFormat="1" applyFont="1" applyBorder="1" applyAlignment="1">
      <alignment horizontal="right" vertical="top" wrapText="1" readingOrder="1"/>
    </xf>
    <xf numFmtId="0" fontId="13" fillId="0" borderId="0" xfId="0" applyFont="1"/>
    <xf numFmtId="6" fontId="2" fillId="0" borderId="0" xfId="0" applyNumberFormat="1" applyFont="1"/>
    <xf numFmtId="0" fontId="1" fillId="0" borderId="0" xfId="0" applyFont="1" applyAlignment="1">
      <alignment horizontal="center" vertical="center"/>
    </xf>
    <xf numFmtId="0" fontId="3" fillId="0" borderId="0" xfId="0" applyFont="1" applyAlignment="1">
      <alignment horizontal="center" vertical="top" wrapText="1"/>
    </xf>
    <xf numFmtId="0" fontId="4" fillId="0" borderId="0" xfId="0" applyFont="1" applyAlignment="1">
      <alignment horizontal="center" vertical="top" wrapText="1"/>
    </xf>
    <xf numFmtId="0" fontId="5" fillId="0" borderId="1"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DB83A-D789-41DC-A003-B879B093EC00}">
  <dimension ref="A1:H782"/>
  <sheetViews>
    <sheetView tabSelected="1" workbookViewId="0">
      <selection activeCell="E11" sqref="E11"/>
    </sheetView>
  </sheetViews>
  <sheetFormatPr defaultRowHeight="15" x14ac:dyDescent="0.25"/>
  <cols>
    <col min="1" max="1" width="19.42578125" style="22" customWidth="1"/>
    <col min="2" max="2" width="25.28515625" style="1" customWidth="1"/>
    <col min="3" max="3" width="25.140625" style="1" customWidth="1"/>
    <col min="4" max="4" width="15.7109375" style="1" customWidth="1"/>
    <col min="5" max="5" width="17.140625" style="1" customWidth="1"/>
    <col min="6" max="6" width="18.5703125" style="1" customWidth="1"/>
    <col min="7" max="7" width="19" style="1" customWidth="1"/>
    <col min="8" max="8" width="113.140625" style="1" customWidth="1"/>
    <col min="9" max="9" width="6.42578125" style="1" customWidth="1"/>
    <col min="10" max="16384" width="9.140625" style="1"/>
  </cols>
  <sheetData>
    <row r="1" spans="1:8" ht="18" x14ac:dyDescent="0.25">
      <c r="A1" s="24" t="s">
        <v>0</v>
      </c>
      <c r="B1" s="24"/>
      <c r="C1" s="24"/>
      <c r="D1" s="24"/>
      <c r="E1" s="24"/>
      <c r="F1" s="24"/>
      <c r="G1" s="24"/>
      <c r="H1" s="24"/>
    </row>
    <row r="2" spans="1:8" ht="23.25" customHeight="1" x14ac:dyDescent="0.25">
      <c r="A2" s="25" t="s">
        <v>1</v>
      </c>
      <c r="B2" s="25"/>
      <c r="C2" s="25"/>
      <c r="D2" s="25"/>
      <c r="E2" s="25"/>
      <c r="F2" s="25"/>
      <c r="G2" s="25"/>
      <c r="H2" s="25"/>
    </row>
    <row r="3" spans="1:8" ht="64.5" customHeight="1" x14ac:dyDescent="0.25">
      <c r="A3" s="26" t="s">
        <v>2</v>
      </c>
      <c r="B3" s="26"/>
      <c r="C3" s="26"/>
      <c r="D3" s="26"/>
      <c r="E3" s="26"/>
      <c r="F3" s="26"/>
      <c r="G3" s="26"/>
      <c r="H3" s="26"/>
    </row>
    <row r="4" spans="1:8" ht="35.25" customHeight="1" thickBot="1" x14ac:dyDescent="0.3">
      <c r="A4" s="27" t="s">
        <v>3</v>
      </c>
      <c r="B4" s="27"/>
      <c r="C4" s="27"/>
      <c r="D4" s="27"/>
      <c r="E4" s="27"/>
      <c r="F4" s="27"/>
      <c r="G4" s="27"/>
      <c r="H4" s="27"/>
    </row>
    <row r="5" spans="1:8" ht="32.25" thickBot="1" x14ac:dyDescent="0.3">
      <c r="A5" s="2" t="s">
        <v>4</v>
      </c>
      <c r="B5" s="3" t="s">
        <v>5</v>
      </c>
      <c r="C5" s="3" t="s">
        <v>6</v>
      </c>
      <c r="D5" s="3" t="s">
        <v>7</v>
      </c>
      <c r="E5" s="3" t="s">
        <v>8</v>
      </c>
      <c r="F5" s="3" t="s">
        <v>9</v>
      </c>
      <c r="G5" s="3" t="s">
        <v>10</v>
      </c>
      <c r="H5" s="3" t="s">
        <v>11</v>
      </c>
    </row>
    <row r="6" spans="1:8" ht="38.25" x14ac:dyDescent="0.25">
      <c r="A6" s="4" t="s">
        <v>12</v>
      </c>
      <c r="B6" s="5" t="s">
        <v>13</v>
      </c>
      <c r="C6" s="5" t="s">
        <v>14</v>
      </c>
      <c r="D6" s="6" t="s">
        <v>15</v>
      </c>
      <c r="E6" s="6" t="s">
        <v>16</v>
      </c>
      <c r="F6" s="7">
        <v>2000000</v>
      </c>
      <c r="G6" s="7">
        <v>2000000</v>
      </c>
      <c r="H6" s="8" t="s">
        <v>17</v>
      </c>
    </row>
    <row r="7" spans="1:8" ht="38.25" x14ac:dyDescent="0.25">
      <c r="A7" s="4" t="s">
        <v>18</v>
      </c>
      <c r="B7" s="9" t="s">
        <v>19</v>
      </c>
      <c r="C7" s="9" t="s">
        <v>14</v>
      </c>
      <c r="D7" s="10" t="s">
        <v>15</v>
      </c>
      <c r="E7" s="10" t="s">
        <v>16</v>
      </c>
      <c r="F7" s="7">
        <v>800000</v>
      </c>
      <c r="G7" s="7">
        <v>800000</v>
      </c>
      <c r="H7" s="11" t="s">
        <v>20</v>
      </c>
    </row>
    <row r="8" spans="1:8" ht="38.25" x14ac:dyDescent="0.25">
      <c r="A8" s="4" t="s">
        <v>18</v>
      </c>
      <c r="B8" s="9" t="s">
        <v>21</v>
      </c>
      <c r="C8" s="9" t="s">
        <v>22</v>
      </c>
      <c r="D8" s="10" t="s">
        <v>15</v>
      </c>
      <c r="E8" s="10" t="s">
        <v>23</v>
      </c>
      <c r="F8" s="7">
        <v>4000000</v>
      </c>
      <c r="G8" s="7">
        <v>2000000</v>
      </c>
      <c r="H8" s="11" t="s">
        <v>24</v>
      </c>
    </row>
    <row r="9" spans="1:8" ht="38.25" x14ac:dyDescent="0.25">
      <c r="A9" s="4" t="s">
        <v>12</v>
      </c>
      <c r="B9" s="9" t="s">
        <v>25</v>
      </c>
      <c r="C9" s="9" t="s">
        <v>26</v>
      </c>
      <c r="D9" s="10" t="s">
        <v>15</v>
      </c>
      <c r="E9" s="10" t="s">
        <v>27</v>
      </c>
      <c r="F9" s="7">
        <v>1500000</v>
      </c>
      <c r="G9" s="7">
        <v>750000</v>
      </c>
      <c r="H9" s="11" t="s">
        <v>28</v>
      </c>
    </row>
    <row r="10" spans="1:8" ht="76.5" x14ac:dyDescent="0.25">
      <c r="A10" s="4" t="s">
        <v>12</v>
      </c>
      <c r="B10" s="9" t="s">
        <v>29</v>
      </c>
      <c r="C10" s="9" t="s">
        <v>30</v>
      </c>
      <c r="D10" s="10" t="s">
        <v>31</v>
      </c>
      <c r="E10" s="10" t="s">
        <v>32</v>
      </c>
      <c r="F10" s="7">
        <v>6000000</v>
      </c>
      <c r="G10" s="7">
        <f>1000000+1000000</f>
        <v>2000000</v>
      </c>
      <c r="H10" s="11" t="s">
        <v>33</v>
      </c>
    </row>
    <row r="11" spans="1:8" ht="51" x14ac:dyDescent="0.25">
      <c r="A11" s="4" t="s">
        <v>12</v>
      </c>
      <c r="B11" s="9" t="s">
        <v>34</v>
      </c>
      <c r="C11" s="9" t="s">
        <v>35</v>
      </c>
      <c r="D11" s="10" t="s">
        <v>31</v>
      </c>
      <c r="E11" s="10" t="s">
        <v>32</v>
      </c>
      <c r="F11" s="7">
        <v>500000</v>
      </c>
      <c r="G11" s="7"/>
      <c r="H11" s="11" t="s">
        <v>36</v>
      </c>
    </row>
    <row r="12" spans="1:8" ht="51" x14ac:dyDescent="0.25">
      <c r="A12" s="4" t="s">
        <v>12</v>
      </c>
      <c r="B12" s="9" t="s">
        <v>37</v>
      </c>
      <c r="C12" s="9" t="s">
        <v>38</v>
      </c>
      <c r="D12" s="10" t="s">
        <v>31</v>
      </c>
      <c r="E12" s="10" t="s">
        <v>32</v>
      </c>
      <c r="F12" s="7">
        <v>5000000</v>
      </c>
      <c r="G12" s="7">
        <v>1000000</v>
      </c>
      <c r="H12" s="11" t="s">
        <v>39</v>
      </c>
    </row>
    <row r="13" spans="1:8" ht="51" x14ac:dyDescent="0.25">
      <c r="A13" s="4" t="s">
        <v>18</v>
      </c>
      <c r="B13" s="9" t="s">
        <v>40</v>
      </c>
      <c r="C13" s="9" t="s">
        <v>41</v>
      </c>
      <c r="D13" s="10" t="s">
        <v>31</v>
      </c>
      <c r="E13" s="10" t="s">
        <v>32</v>
      </c>
      <c r="F13" s="7">
        <v>1000000</v>
      </c>
      <c r="G13" s="7">
        <v>1000000</v>
      </c>
      <c r="H13" s="11" t="s">
        <v>42</v>
      </c>
    </row>
    <row r="14" spans="1:8" ht="51" x14ac:dyDescent="0.25">
      <c r="A14" s="4" t="s">
        <v>12</v>
      </c>
      <c r="B14" s="9" t="s">
        <v>43</v>
      </c>
      <c r="C14" s="9" t="s">
        <v>44</v>
      </c>
      <c r="D14" s="10" t="s">
        <v>31</v>
      </c>
      <c r="E14" s="10" t="s">
        <v>32</v>
      </c>
      <c r="F14" s="7">
        <v>3000000</v>
      </c>
      <c r="G14" s="7">
        <f>750000+750000</f>
        <v>1500000</v>
      </c>
      <c r="H14" s="11" t="s">
        <v>45</v>
      </c>
    </row>
    <row r="15" spans="1:8" ht="51" x14ac:dyDescent="0.25">
      <c r="A15" s="4" t="s">
        <v>12</v>
      </c>
      <c r="B15" s="9" t="s">
        <v>46</v>
      </c>
      <c r="C15" s="9" t="s">
        <v>47</v>
      </c>
      <c r="D15" s="10" t="s">
        <v>31</v>
      </c>
      <c r="E15" s="10" t="s">
        <v>32</v>
      </c>
      <c r="F15" s="7">
        <v>2500000</v>
      </c>
      <c r="G15" s="7"/>
      <c r="H15" s="11" t="s">
        <v>48</v>
      </c>
    </row>
    <row r="16" spans="1:8" ht="51" x14ac:dyDescent="0.25">
      <c r="A16" s="12" t="s">
        <v>18</v>
      </c>
      <c r="B16" s="13" t="s">
        <v>49</v>
      </c>
      <c r="C16" s="13" t="s">
        <v>50</v>
      </c>
      <c r="D16" s="14" t="s">
        <v>31</v>
      </c>
      <c r="E16" s="14" t="s">
        <v>32</v>
      </c>
      <c r="F16" s="15">
        <v>2000000</v>
      </c>
      <c r="G16" s="7"/>
      <c r="H16" s="16" t="s">
        <v>51</v>
      </c>
    </row>
    <row r="17" spans="1:8" ht="38.25" x14ac:dyDescent="0.25">
      <c r="A17" s="4" t="s">
        <v>12</v>
      </c>
      <c r="B17" s="9" t="s">
        <v>52</v>
      </c>
      <c r="C17" s="9" t="s">
        <v>53</v>
      </c>
      <c r="D17" s="10" t="s">
        <v>31</v>
      </c>
      <c r="E17" s="10" t="s">
        <v>32</v>
      </c>
      <c r="F17" s="7">
        <v>4500000</v>
      </c>
      <c r="G17" s="7">
        <v>1000000</v>
      </c>
      <c r="H17" s="11" t="s">
        <v>54</v>
      </c>
    </row>
    <row r="18" spans="1:8" ht="38.25" x14ac:dyDescent="0.25">
      <c r="A18" s="4" t="s">
        <v>12</v>
      </c>
      <c r="B18" s="9" t="s">
        <v>55</v>
      </c>
      <c r="C18" s="9" t="s">
        <v>56</v>
      </c>
      <c r="D18" s="10" t="s">
        <v>31</v>
      </c>
      <c r="E18" s="10" t="s">
        <v>57</v>
      </c>
      <c r="F18" s="7">
        <v>3500000</v>
      </c>
      <c r="G18" s="7">
        <f>750000+750000</f>
        <v>1500000</v>
      </c>
      <c r="H18" s="11" t="s">
        <v>58</v>
      </c>
    </row>
    <row r="19" spans="1:8" ht="38.25" x14ac:dyDescent="0.25">
      <c r="A19" s="4" t="s">
        <v>18</v>
      </c>
      <c r="B19" s="9" t="s">
        <v>59</v>
      </c>
      <c r="C19" s="9" t="s">
        <v>60</v>
      </c>
      <c r="D19" s="10" t="s">
        <v>31</v>
      </c>
      <c r="E19" s="10" t="s">
        <v>61</v>
      </c>
      <c r="F19" s="7">
        <v>500000</v>
      </c>
      <c r="G19" s="7">
        <v>500000</v>
      </c>
      <c r="H19" s="11" t="s">
        <v>62</v>
      </c>
    </row>
    <row r="20" spans="1:8" ht="25.5" x14ac:dyDescent="0.25">
      <c r="A20" s="4" t="s">
        <v>12</v>
      </c>
      <c r="B20" s="9" t="s">
        <v>63</v>
      </c>
      <c r="C20" s="9" t="s">
        <v>64</v>
      </c>
      <c r="D20" s="10" t="s">
        <v>31</v>
      </c>
      <c r="E20" s="10" t="s">
        <v>32</v>
      </c>
      <c r="F20" s="7">
        <v>4000000</v>
      </c>
      <c r="G20" s="7"/>
      <c r="H20" s="11" t="s">
        <v>65</v>
      </c>
    </row>
    <row r="21" spans="1:8" ht="25.5" x14ac:dyDescent="0.25">
      <c r="A21" s="4" t="s">
        <v>18</v>
      </c>
      <c r="B21" s="9" t="s">
        <v>66</v>
      </c>
      <c r="C21" s="9" t="s">
        <v>67</v>
      </c>
      <c r="D21" s="10" t="s">
        <v>31</v>
      </c>
      <c r="E21" s="10" t="s">
        <v>32</v>
      </c>
      <c r="F21" s="7">
        <v>5000000</v>
      </c>
      <c r="G21" s="7"/>
      <c r="H21" s="11" t="s">
        <v>68</v>
      </c>
    </row>
    <row r="22" spans="1:8" ht="38.25" x14ac:dyDescent="0.25">
      <c r="A22" s="4" t="s">
        <v>12</v>
      </c>
      <c r="B22" s="9" t="s">
        <v>69</v>
      </c>
      <c r="C22" s="9" t="s">
        <v>35</v>
      </c>
      <c r="D22" s="10" t="s">
        <v>31</v>
      </c>
      <c r="E22" s="10" t="s">
        <v>32</v>
      </c>
      <c r="F22" s="7">
        <v>5000000</v>
      </c>
      <c r="G22" s="7">
        <v>1000000</v>
      </c>
      <c r="H22" s="11" t="s">
        <v>70</v>
      </c>
    </row>
    <row r="23" spans="1:8" ht="63.75" x14ac:dyDescent="0.25">
      <c r="A23" s="4" t="s">
        <v>12</v>
      </c>
      <c r="B23" s="9" t="s">
        <v>71</v>
      </c>
      <c r="C23" s="9" t="s">
        <v>72</v>
      </c>
      <c r="D23" s="10" t="s">
        <v>31</v>
      </c>
      <c r="E23" s="10" t="s">
        <v>73</v>
      </c>
      <c r="F23" s="7">
        <v>1000000</v>
      </c>
      <c r="G23" s="7"/>
      <c r="H23" s="11" t="s">
        <v>74</v>
      </c>
    </row>
    <row r="24" spans="1:8" ht="51" x14ac:dyDescent="0.25">
      <c r="A24" s="4" t="s">
        <v>12</v>
      </c>
      <c r="B24" s="9" t="s">
        <v>75</v>
      </c>
      <c r="C24" s="9" t="s">
        <v>76</v>
      </c>
      <c r="D24" s="10" t="s">
        <v>31</v>
      </c>
      <c r="E24" s="10" t="s">
        <v>77</v>
      </c>
      <c r="F24" s="7">
        <v>500000</v>
      </c>
      <c r="G24" s="7">
        <v>500000</v>
      </c>
      <c r="H24" s="11" t="s">
        <v>78</v>
      </c>
    </row>
    <row r="25" spans="1:8" ht="38.25" x14ac:dyDescent="0.25">
      <c r="A25" s="4" t="s">
        <v>18</v>
      </c>
      <c r="B25" s="9" t="s">
        <v>79</v>
      </c>
      <c r="C25" s="9" t="s">
        <v>80</v>
      </c>
      <c r="D25" s="10" t="s">
        <v>31</v>
      </c>
      <c r="E25" s="10" t="s">
        <v>81</v>
      </c>
      <c r="F25" s="7">
        <v>2000000</v>
      </c>
      <c r="G25" s="7"/>
      <c r="H25" s="11" t="s">
        <v>82</v>
      </c>
    </row>
    <row r="26" spans="1:8" ht="51" x14ac:dyDescent="0.25">
      <c r="A26" s="4" t="s">
        <v>12</v>
      </c>
      <c r="B26" s="9" t="s">
        <v>83</v>
      </c>
      <c r="C26" s="9" t="s">
        <v>84</v>
      </c>
      <c r="D26" s="10" t="s">
        <v>31</v>
      </c>
      <c r="E26" s="10" t="s">
        <v>32</v>
      </c>
      <c r="F26" s="7">
        <v>1001695</v>
      </c>
      <c r="G26" s="7">
        <v>1001695</v>
      </c>
      <c r="H26" s="11" t="s">
        <v>85</v>
      </c>
    </row>
    <row r="27" spans="1:8" ht="51" x14ac:dyDescent="0.25">
      <c r="A27" s="4" t="s">
        <v>18</v>
      </c>
      <c r="B27" s="9" t="s">
        <v>86</v>
      </c>
      <c r="C27" s="9" t="s">
        <v>87</v>
      </c>
      <c r="D27" s="10" t="s">
        <v>31</v>
      </c>
      <c r="E27" s="10" t="s">
        <v>32</v>
      </c>
      <c r="F27" s="7">
        <v>1000000</v>
      </c>
      <c r="G27" s="7"/>
      <c r="H27" s="11" t="s">
        <v>88</v>
      </c>
    </row>
    <row r="28" spans="1:8" ht="63.75" x14ac:dyDescent="0.25">
      <c r="A28" s="4" t="s">
        <v>18</v>
      </c>
      <c r="B28" s="9" t="s">
        <v>89</v>
      </c>
      <c r="C28" s="9" t="s">
        <v>90</v>
      </c>
      <c r="D28" s="10" t="s">
        <v>31</v>
      </c>
      <c r="E28" s="10" t="s">
        <v>32</v>
      </c>
      <c r="F28" s="7">
        <v>3000000</v>
      </c>
      <c r="G28" s="7">
        <v>500000</v>
      </c>
      <c r="H28" s="11" t="s">
        <v>91</v>
      </c>
    </row>
    <row r="29" spans="1:8" ht="38.25" x14ac:dyDescent="0.25">
      <c r="A29" s="4" t="s">
        <v>18</v>
      </c>
      <c r="B29" s="9" t="s">
        <v>92</v>
      </c>
      <c r="C29" s="9" t="s">
        <v>93</v>
      </c>
      <c r="D29" s="10" t="s">
        <v>31</v>
      </c>
      <c r="E29" s="10" t="s">
        <v>94</v>
      </c>
      <c r="F29" s="7">
        <v>1500000</v>
      </c>
      <c r="G29" s="7"/>
      <c r="H29" s="11" t="s">
        <v>95</v>
      </c>
    </row>
    <row r="30" spans="1:8" ht="51" x14ac:dyDescent="0.25">
      <c r="A30" s="4" t="s">
        <v>18</v>
      </c>
      <c r="B30" s="9" t="s">
        <v>96</v>
      </c>
      <c r="C30" s="9" t="s">
        <v>97</v>
      </c>
      <c r="D30" s="10" t="s">
        <v>31</v>
      </c>
      <c r="E30" s="10" t="s">
        <v>32</v>
      </c>
      <c r="F30" s="7">
        <v>2000000</v>
      </c>
      <c r="G30" s="7"/>
      <c r="H30" s="11" t="s">
        <v>98</v>
      </c>
    </row>
    <row r="31" spans="1:8" ht="38.25" x14ac:dyDescent="0.25">
      <c r="A31" s="4" t="s">
        <v>18</v>
      </c>
      <c r="B31" s="9" t="s">
        <v>99</v>
      </c>
      <c r="C31" s="9" t="s">
        <v>100</v>
      </c>
      <c r="D31" s="10" t="s">
        <v>31</v>
      </c>
      <c r="E31" s="10" t="s">
        <v>101</v>
      </c>
      <c r="F31" s="7">
        <v>1750000</v>
      </c>
      <c r="G31" s="7">
        <v>1750000</v>
      </c>
      <c r="H31" s="11" t="s">
        <v>102</v>
      </c>
    </row>
    <row r="32" spans="1:8" ht="38.25" x14ac:dyDescent="0.25">
      <c r="A32" s="4" t="s">
        <v>12</v>
      </c>
      <c r="B32" s="9" t="s">
        <v>103</v>
      </c>
      <c r="C32" s="9" t="s">
        <v>104</v>
      </c>
      <c r="D32" s="10" t="s">
        <v>31</v>
      </c>
      <c r="E32" s="10" t="s">
        <v>32</v>
      </c>
      <c r="F32" s="7">
        <v>1000000</v>
      </c>
      <c r="G32" s="7"/>
      <c r="H32" s="11" t="s">
        <v>105</v>
      </c>
    </row>
    <row r="33" spans="1:8" ht="51" x14ac:dyDescent="0.25">
      <c r="A33" s="4" t="s">
        <v>12</v>
      </c>
      <c r="B33" s="9" t="s">
        <v>106</v>
      </c>
      <c r="C33" s="9" t="s">
        <v>107</v>
      </c>
      <c r="D33" s="10" t="s">
        <v>31</v>
      </c>
      <c r="E33" s="10" t="s">
        <v>32</v>
      </c>
      <c r="F33" s="7">
        <v>2500000</v>
      </c>
      <c r="G33" s="7">
        <v>2000000</v>
      </c>
      <c r="H33" s="11" t="s">
        <v>108</v>
      </c>
    </row>
    <row r="34" spans="1:8" ht="25.5" x14ac:dyDescent="0.25">
      <c r="A34" s="4" t="s">
        <v>18</v>
      </c>
      <c r="B34" s="9" t="s">
        <v>109</v>
      </c>
      <c r="C34" s="9" t="s">
        <v>110</v>
      </c>
      <c r="D34" s="10" t="s">
        <v>31</v>
      </c>
      <c r="E34" s="10" t="s">
        <v>32</v>
      </c>
      <c r="F34" s="7">
        <v>2000000</v>
      </c>
      <c r="G34" s="7"/>
      <c r="H34" s="11" t="s">
        <v>111</v>
      </c>
    </row>
    <row r="35" spans="1:8" ht="38.25" x14ac:dyDescent="0.25">
      <c r="A35" s="4" t="s">
        <v>12</v>
      </c>
      <c r="B35" s="9" t="s">
        <v>112</v>
      </c>
      <c r="C35" s="9" t="s">
        <v>113</v>
      </c>
      <c r="D35" s="10" t="s">
        <v>31</v>
      </c>
      <c r="E35" s="10" t="s">
        <v>32</v>
      </c>
      <c r="F35" s="7">
        <v>5000000</v>
      </c>
      <c r="G35" s="7">
        <f>500000+500000</f>
        <v>1000000</v>
      </c>
      <c r="H35" s="11" t="s">
        <v>114</v>
      </c>
    </row>
    <row r="36" spans="1:8" ht="38.25" x14ac:dyDescent="0.25">
      <c r="A36" s="4" t="s">
        <v>12</v>
      </c>
      <c r="B36" s="9" t="s">
        <v>115</v>
      </c>
      <c r="C36" s="9" t="s">
        <v>116</v>
      </c>
      <c r="D36" s="10" t="s">
        <v>31</v>
      </c>
      <c r="E36" s="10" t="s">
        <v>117</v>
      </c>
      <c r="F36" s="7">
        <v>663375</v>
      </c>
      <c r="G36" s="7">
        <v>500000</v>
      </c>
      <c r="H36" s="11" t="s">
        <v>118</v>
      </c>
    </row>
    <row r="37" spans="1:8" ht="51" x14ac:dyDescent="0.25">
      <c r="A37" s="4" t="s">
        <v>18</v>
      </c>
      <c r="B37" s="9" t="s">
        <v>119</v>
      </c>
      <c r="C37" s="9" t="s">
        <v>120</v>
      </c>
      <c r="D37" s="10" t="s">
        <v>31</v>
      </c>
      <c r="E37" s="10" t="s">
        <v>32</v>
      </c>
      <c r="F37" s="7">
        <v>3000000</v>
      </c>
      <c r="G37" s="7"/>
      <c r="H37" s="11" t="s">
        <v>121</v>
      </c>
    </row>
    <row r="38" spans="1:8" ht="63.75" x14ac:dyDescent="0.25">
      <c r="A38" s="4" t="s">
        <v>12</v>
      </c>
      <c r="B38" s="9" t="s">
        <v>122</v>
      </c>
      <c r="C38" s="9" t="s">
        <v>123</v>
      </c>
      <c r="D38" s="10" t="s">
        <v>31</v>
      </c>
      <c r="E38" s="10" t="s">
        <v>61</v>
      </c>
      <c r="F38" s="7">
        <v>550000</v>
      </c>
      <c r="G38" s="7">
        <v>500000</v>
      </c>
      <c r="H38" s="11" t="s">
        <v>124</v>
      </c>
    </row>
    <row r="39" spans="1:8" ht="63.75" x14ac:dyDescent="0.25">
      <c r="A39" s="4" t="s">
        <v>12</v>
      </c>
      <c r="B39" s="9" t="s">
        <v>125</v>
      </c>
      <c r="C39" s="9" t="s">
        <v>126</v>
      </c>
      <c r="D39" s="10" t="s">
        <v>31</v>
      </c>
      <c r="E39" s="10" t="s">
        <v>61</v>
      </c>
      <c r="F39" s="7">
        <v>2000000</v>
      </c>
      <c r="G39" s="7"/>
      <c r="H39" s="11" t="s">
        <v>127</v>
      </c>
    </row>
    <row r="40" spans="1:8" ht="38.25" x14ac:dyDescent="0.25">
      <c r="A40" s="4" t="s">
        <v>12</v>
      </c>
      <c r="B40" s="9" t="s">
        <v>128</v>
      </c>
      <c r="C40" s="9" t="s">
        <v>129</v>
      </c>
      <c r="D40" s="10" t="s">
        <v>31</v>
      </c>
      <c r="E40" s="10" t="s">
        <v>129</v>
      </c>
      <c r="F40" s="7">
        <v>2581617</v>
      </c>
      <c r="G40" s="7">
        <v>750000</v>
      </c>
      <c r="H40" s="11" t="s">
        <v>130</v>
      </c>
    </row>
    <row r="41" spans="1:8" ht="38.25" x14ac:dyDescent="0.25">
      <c r="A41" s="4" t="s">
        <v>12</v>
      </c>
      <c r="B41" s="9" t="s">
        <v>131</v>
      </c>
      <c r="C41" s="9" t="s">
        <v>132</v>
      </c>
      <c r="D41" s="10" t="s">
        <v>31</v>
      </c>
      <c r="E41" s="10" t="s">
        <v>101</v>
      </c>
      <c r="F41" s="7">
        <v>3500000</v>
      </c>
      <c r="G41" s="7">
        <v>1000000</v>
      </c>
      <c r="H41" s="11" t="s">
        <v>133</v>
      </c>
    </row>
    <row r="42" spans="1:8" ht="63.75" x14ac:dyDescent="0.25">
      <c r="A42" s="4" t="s">
        <v>12</v>
      </c>
      <c r="B42" s="9" t="s">
        <v>134</v>
      </c>
      <c r="C42" s="9" t="s">
        <v>135</v>
      </c>
      <c r="D42" s="10" t="s">
        <v>31</v>
      </c>
      <c r="E42" s="10" t="s">
        <v>32</v>
      </c>
      <c r="F42" s="7">
        <v>5000000</v>
      </c>
      <c r="G42" s="7"/>
      <c r="H42" s="11" t="s">
        <v>136</v>
      </c>
    </row>
    <row r="43" spans="1:8" ht="63.75" x14ac:dyDescent="0.25">
      <c r="A43" s="4" t="s">
        <v>18</v>
      </c>
      <c r="B43" s="9" t="s">
        <v>137</v>
      </c>
      <c r="C43" s="9" t="s">
        <v>138</v>
      </c>
      <c r="D43" s="10" t="s">
        <v>31</v>
      </c>
      <c r="E43" s="10" t="s">
        <v>139</v>
      </c>
      <c r="F43" s="7">
        <v>1000000</v>
      </c>
      <c r="G43" s="7">
        <v>1000000</v>
      </c>
      <c r="H43" s="11" t="s">
        <v>140</v>
      </c>
    </row>
    <row r="44" spans="1:8" ht="63.75" x14ac:dyDescent="0.25">
      <c r="A44" s="4" t="s">
        <v>12</v>
      </c>
      <c r="B44" s="9" t="s">
        <v>141</v>
      </c>
      <c r="C44" s="9" t="s">
        <v>142</v>
      </c>
      <c r="D44" s="10" t="s">
        <v>31</v>
      </c>
      <c r="E44" s="10" t="s">
        <v>143</v>
      </c>
      <c r="F44" s="7">
        <v>1668566</v>
      </c>
      <c r="G44" s="7">
        <v>1000000</v>
      </c>
      <c r="H44" s="11" t="s">
        <v>144</v>
      </c>
    </row>
    <row r="45" spans="1:8" ht="51" x14ac:dyDescent="0.25">
      <c r="A45" s="4" t="s">
        <v>18</v>
      </c>
      <c r="B45" s="9" t="s">
        <v>145</v>
      </c>
      <c r="C45" s="9" t="s">
        <v>35</v>
      </c>
      <c r="D45" s="10" t="s">
        <v>31</v>
      </c>
      <c r="E45" s="10" t="s">
        <v>32</v>
      </c>
      <c r="F45" s="7">
        <v>1500000</v>
      </c>
      <c r="G45" s="7"/>
      <c r="H45" s="11" t="s">
        <v>146</v>
      </c>
    </row>
    <row r="46" spans="1:8" ht="38.25" x14ac:dyDescent="0.25">
      <c r="A46" s="4" t="s">
        <v>12</v>
      </c>
      <c r="B46" s="9" t="s">
        <v>147</v>
      </c>
      <c r="C46" s="9" t="s">
        <v>148</v>
      </c>
      <c r="D46" s="10" t="s">
        <v>31</v>
      </c>
      <c r="E46" s="10" t="s">
        <v>149</v>
      </c>
      <c r="F46" s="7">
        <v>1500000</v>
      </c>
      <c r="G46" s="7">
        <v>1250000</v>
      </c>
      <c r="H46" s="11" t="s">
        <v>150</v>
      </c>
    </row>
    <row r="47" spans="1:8" ht="38.25" x14ac:dyDescent="0.25">
      <c r="A47" s="4" t="s">
        <v>12</v>
      </c>
      <c r="B47" s="9" t="s">
        <v>151</v>
      </c>
      <c r="C47" s="9" t="s">
        <v>35</v>
      </c>
      <c r="D47" s="10" t="s">
        <v>31</v>
      </c>
      <c r="E47" s="10" t="s">
        <v>32</v>
      </c>
      <c r="F47" s="7">
        <v>5000000</v>
      </c>
      <c r="G47" s="7">
        <v>1000000</v>
      </c>
      <c r="H47" s="11" t="s">
        <v>152</v>
      </c>
    </row>
    <row r="48" spans="1:8" ht="51" x14ac:dyDescent="0.25">
      <c r="A48" s="4" t="s">
        <v>12</v>
      </c>
      <c r="B48" s="9" t="s">
        <v>153</v>
      </c>
      <c r="C48" s="9" t="s">
        <v>35</v>
      </c>
      <c r="D48" s="10" t="s">
        <v>31</v>
      </c>
      <c r="E48" s="10" t="s">
        <v>32</v>
      </c>
      <c r="F48" s="7">
        <v>1000000</v>
      </c>
      <c r="G48" s="7">
        <v>500000</v>
      </c>
      <c r="H48" s="11" t="s">
        <v>154</v>
      </c>
    </row>
    <row r="49" spans="1:8" ht="89.25" x14ac:dyDescent="0.25">
      <c r="A49" s="4" t="s">
        <v>12</v>
      </c>
      <c r="B49" s="9" t="s">
        <v>155</v>
      </c>
      <c r="C49" s="9" t="s">
        <v>156</v>
      </c>
      <c r="D49" s="10" t="s">
        <v>31</v>
      </c>
      <c r="E49" s="10" t="s">
        <v>157</v>
      </c>
      <c r="F49" s="7">
        <v>2000000</v>
      </c>
      <c r="G49" s="7"/>
      <c r="H49" s="11" t="s">
        <v>158</v>
      </c>
    </row>
    <row r="50" spans="1:8" ht="63.75" x14ac:dyDescent="0.25">
      <c r="A50" s="4" t="s">
        <v>12</v>
      </c>
      <c r="B50" s="9" t="s">
        <v>159</v>
      </c>
      <c r="C50" s="9" t="s">
        <v>160</v>
      </c>
      <c r="D50" s="10" t="s">
        <v>31</v>
      </c>
      <c r="E50" s="10" t="s">
        <v>32</v>
      </c>
      <c r="F50" s="7">
        <v>3000000</v>
      </c>
      <c r="G50" s="7">
        <v>1500000</v>
      </c>
      <c r="H50" s="11" t="s">
        <v>161</v>
      </c>
    </row>
    <row r="51" spans="1:8" ht="25.5" x14ac:dyDescent="0.25">
      <c r="A51" s="4" t="s">
        <v>12</v>
      </c>
      <c r="B51" s="9" t="s">
        <v>162</v>
      </c>
      <c r="C51" s="9" t="s">
        <v>163</v>
      </c>
      <c r="D51" s="10" t="s">
        <v>31</v>
      </c>
      <c r="E51" s="10" t="s">
        <v>101</v>
      </c>
      <c r="F51" s="7">
        <v>1400000</v>
      </c>
      <c r="G51" s="7"/>
      <c r="H51" s="11" t="s">
        <v>164</v>
      </c>
    </row>
    <row r="52" spans="1:8" ht="51" x14ac:dyDescent="0.25">
      <c r="A52" s="4" t="s">
        <v>18</v>
      </c>
      <c r="B52" s="9" t="s">
        <v>165</v>
      </c>
      <c r="C52" s="9" t="s">
        <v>166</v>
      </c>
      <c r="D52" s="10" t="s">
        <v>31</v>
      </c>
      <c r="E52" s="10" t="s">
        <v>32</v>
      </c>
      <c r="F52" s="7">
        <v>1350000</v>
      </c>
      <c r="G52" s="7">
        <v>1350000</v>
      </c>
      <c r="H52" s="11" t="s">
        <v>167</v>
      </c>
    </row>
    <row r="53" spans="1:8" ht="63.75" x14ac:dyDescent="0.25">
      <c r="A53" s="4" t="s">
        <v>12</v>
      </c>
      <c r="B53" s="9" t="s">
        <v>168</v>
      </c>
      <c r="C53" s="9" t="s">
        <v>169</v>
      </c>
      <c r="D53" s="10" t="s">
        <v>31</v>
      </c>
      <c r="E53" s="10" t="s">
        <v>32</v>
      </c>
      <c r="F53" s="7">
        <v>5000000</v>
      </c>
      <c r="G53" s="7">
        <v>1000000</v>
      </c>
      <c r="H53" s="11" t="s">
        <v>170</v>
      </c>
    </row>
    <row r="54" spans="1:8" ht="25.5" x14ac:dyDescent="0.25">
      <c r="A54" s="4" t="s">
        <v>18</v>
      </c>
      <c r="B54" s="9" t="s">
        <v>171</v>
      </c>
      <c r="C54" s="9" t="s">
        <v>172</v>
      </c>
      <c r="D54" s="10" t="s">
        <v>31</v>
      </c>
      <c r="E54" s="10" t="s">
        <v>149</v>
      </c>
      <c r="F54" s="7">
        <v>3000000</v>
      </c>
      <c r="G54" s="7">
        <v>500000</v>
      </c>
      <c r="H54" s="11" t="s">
        <v>173</v>
      </c>
    </row>
    <row r="55" spans="1:8" ht="76.5" x14ac:dyDescent="0.25">
      <c r="A55" s="4" t="s">
        <v>12</v>
      </c>
      <c r="B55" s="9" t="s">
        <v>174</v>
      </c>
      <c r="C55" s="9" t="s">
        <v>175</v>
      </c>
      <c r="D55" s="10" t="s">
        <v>31</v>
      </c>
      <c r="E55" s="10" t="s">
        <v>32</v>
      </c>
      <c r="F55" s="7">
        <v>1700000</v>
      </c>
      <c r="G55" s="7"/>
      <c r="H55" s="11" t="s">
        <v>176</v>
      </c>
    </row>
    <row r="56" spans="1:8" ht="63.75" x14ac:dyDescent="0.25">
      <c r="A56" s="4" t="s">
        <v>18</v>
      </c>
      <c r="B56" s="9" t="s">
        <v>177</v>
      </c>
      <c r="C56" s="9" t="s">
        <v>178</v>
      </c>
      <c r="D56" s="10" t="s">
        <v>31</v>
      </c>
      <c r="E56" s="10" t="s">
        <v>179</v>
      </c>
      <c r="F56" s="7">
        <v>2000000</v>
      </c>
      <c r="G56" s="7">
        <v>2000000</v>
      </c>
      <c r="H56" s="11" t="s">
        <v>180</v>
      </c>
    </row>
    <row r="57" spans="1:8" ht="63.75" x14ac:dyDescent="0.25">
      <c r="A57" s="4" t="s">
        <v>12</v>
      </c>
      <c r="B57" s="9" t="s">
        <v>181</v>
      </c>
      <c r="C57" s="13" t="s">
        <v>182</v>
      </c>
      <c r="D57" s="14" t="s">
        <v>31</v>
      </c>
      <c r="E57" s="14" t="s">
        <v>183</v>
      </c>
      <c r="F57" s="15">
        <v>10000000</v>
      </c>
      <c r="G57" s="7"/>
      <c r="H57" s="16" t="s">
        <v>184</v>
      </c>
    </row>
    <row r="58" spans="1:8" ht="63.75" x14ac:dyDescent="0.25">
      <c r="A58" s="4" t="s">
        <v>18</v>
      </c>
      <c r="B58" s="9" t="s">
        <v>185</v>
      </c>
      <c r="C58" s="9" t="s">
        <v>186</v>
      </c>
      <c r="D58" s="10" t="s">
        <v>31</v>
      </c>
      <c r="E58" s="10" t="s">
        <v>32</v>
      </c>
      <c r="F58" s="7">
        <v>10000000</v>
      </c>
      <c r="G58" s="7">
        <v>10000000</v>
      </c>
      <c r="H58" s="11" t="s">
        <v>187</v>
      </c>
    </row>
    <row r="59" spans="1:8" ht="51" x14ac:dyDescent="0.25">
      <c r="A59" s="4" t="s">
        <v>18</v>
      </c>
      <c r="B59" s="9" t="s">
        <v>188</v>
      </c>
      <c r="C59" s="9" t="s">
        <v>189</v>
      </c>
      <c r="D59" s="10" t="s">
        <v>31</v>
      </c>
      <c r="E59" s="10" t="s">
        <v>190</v>
      </c>
      <c r="F59" s="7">
        <v>5000000</v>
      </c>
      <c r="G59" s="7"/>
      <c r="H59" s="11" t="s">
        <v>191</v>
      </c>
    </row>
    <row r="60" spans="1:8" ht="51" x14ac:dyDescent="0.25">
      <c r="A60" s="4" t="s">
        <v>12</v>
      </c>
      <c r="B60" s="9" t="s">
        <v>192</v>
      </c>
      <c r="C60" s="9" t="s">
        <v>193</v>
      </c>
      <c r="D60" s="10" t="s">
        <v>31</v>
      </c>
      <c r="E60" s="10" t="s">
        <v>194</v>
      </c>
      <c r="F60" s="7">
        <v>1000000</v>
      </c>
      <c r="G60" s="7"/>
      <c r="H60" s="11" t="s">
        <v>195</v>
      </c>
    </row>
    <row r="61" spans="1:8" ht="51" x14ac:dyDescent="0.25">
      <c r="A61" s="4" t="s">
        <v>12</v>
      </c>
      <c r="B61" s="9" t="s">
        <v>196</v>
      </c>
      <c r="C61" s="9" t="s">
        <v>35</v>
      </c>
      <c r="D61" s="10" t="s">
        <v>31</v>
      </c>
      <c r="E61" s="10" t="s">
        <v>32</v>
      </c>
      <c r="F61" s="7">
        <v>3800000</v>
      </c>
      <c r="G61" s="7"/>
      <c r="H61" s="11" t="s">
        <v>197</v>
      </c>
    </row>
    <row r="62" spans="1:8" ht="51" x14ac:dyDescent="0.25">
      <c r="A62" s="4" t="s">
        <v>12</v>
      </c>
      <c r="B62" s="9" t="s">
        <v>198</v>
      </c>
      <c r="C62" s="9" t="s">
        <v>199</v>
      </c>
      <c r="D62" s="10" t="s">
        <v>31</v>
      </c>
      <c r="E62" s="10" t="s">
        <v>32</v>
      </c>
      <c r="F62" s="7">
        <v>6000000</v>
      </c>
      <c r="G62" s="7"/>
      <c r="H62" s="11" t="s">
        <v>200</v>
      </c>
    </row>
    <row r="63" spans="1:8" ht="51" x14ac:dyDescent="0.25">
      <c r="A63" s="4" t="s">
        <v>12</v>
      </c>
      <c r="B63" s="9" t="s">
        <v>201</v>
      </c>
      <c r="C63" s="9" t="s">
        <v>202</v>
      </c>
      <c r="D63" s="10" t="s">
        <v>31</v>
      </c>
      <c r="E63" s="10" t="s">
        <v>157</v>
      </c>
      <c r="F63" s="7">
        <v>2000000</v>
      </c>
      <c r="G63" s="7">
        <v>1000000</v>
      </c>
      <c r="H63" s="11" t="s">
        <v>203</v>
      </c>
    </row>
    <row r="64" spans="1:8" ht="38.25" x14ac:dyDescent="0.25">
      <c r="A64" s="4" t="s">
        <v>12</v>
      </c>
      <c r="B64" s="9" t="s">
        <v>204</v>
      </c>
      <c r="C64" s="9" t="s">
        <v>205</v>
      </c>
      <c r="D64" s="10" t="s">
        <v>31</v>
      </c>
      <c r="E64" s="10" t="s">
        <v>32</v>
      </c>
      <c r="F64" s="7">
        <v>4000000</v>
      </c>
      <c r="G64" s="7">
        <v>4000000</v>
      </c>
      <c r="H64" s="11" t="s">
        <v>206</v>
      </c>
    </row>
    <row r="65" spans="1:8" ht="51" x14ac:dyDescent="0.25">
      <c r="A65" s="4" t="s">
        <v>12</v>
      </c>
      <c r="B65" s="9" t="s">
        <v>207</v>
      </c>
      <c r="C65" s="9" t="s">
        <v>208</v>
      </c>
      <c r="D65" s="10" t="s">
        <v>31</v>
      </c>
      <c r="E65" s="10" t="s">
        <v>32</v>
      </c>
      <c r="F65" s="7">
        <v>5000000</v>
      </c>
      <c r="G65" s="7"/>
      <c r="H65" s="11" t="s">
        <v>209</v>
      </c>
    </row>
    <row r="66" spans="1:8" ht="51" x14ac:dyDescent="0.25">
      <c r="A66" s="4" t="s">
        <v>12</v>
      </c>
      <c r="B66" s="9" t="s">
        <v>210</v>
      </c>
      <c r="C66" s="9" t="s">
        <v>211</v>
      </c>
      <c r="D66" s="10" t="s">
        <v>31</v>
      </c>
      <c r="E66" s="10" t="s">
        <v>32</v>
      </c>
      <c r="F66" s="7">
        <v>14809331</v>
      </c>
      <c r="G66" s="7"/>
      <c r="H66" s="11" t="s">
        <v>212</v>
      </c>
    </row>
    <row r="67" spans="1:8" ht="25.5" x14ac:dyDescent="0.25">
      <c r="A67" s="4" t="s">
        <v>18</v>
      </c>
      <c r="B67" s="9" t="s">
        <v>213</v>
      </c>
      <c r="C67" s="9" t="s">
        <v>214</v>
      </c>
      <c r="D67" s="10" t="s">
        <v>31</v>
      </c>
      <c r="E67" s="10" t="s">
        <v>215</v>
      </c>
      <c r="F67" s="7">
        <v>5000000</v>
      </c>
      <c r="G67" s="7"/>
      <c r="H67" s="11" t="s">
        <v>216</v>
      </c>
    </row>
    <row r="68" spans="1:8" ht="38.25" x14ac:dyDescent="0.25">
      <c r="A68" s="4" t="s">
        <v>12</v>
      </c>
      <c r="B68" s="9" t="s">
        <v>217</v>
      </c>
      <c r="C68" s="9" t="s">
        <v>218</v>
      </c>
      <c r="D68" s="10" t="s">
        <v>31</v>
      </c>
      <c r="E68" s="10" t="s">
        <v>219</v>
      </c>
      <c r="F68" s="7">
        <v>2000000</v>
      </c>
      <c r="G68" s="7">
        <v>1000000</v>
      </c>
      <c r="H68" s="11" t="s">
        <v>220</v>
      </c>
    </row>
    <row r="69" spans="1:8" x14ac:dyDescent="0.25">
      <c r="A69" s="4" t="s">
        <v>12</v>
      </c>
      <c r="B69" s="9" t="s">
        <v>221</v>
      </c>
      <c r="C69" s="9" t="s">
        <v>222</v>
      </c>
      <c r="D69" s="10" t="s">
        <v>31</v>
      </c>
      <c r="E69" s="10" t="s">
        <v>32</v>
      </c>
      <c r="F69" s="7">
        <v>2500000</v>
      </c>
      <c r="G69" s="7"/>
      <c r="H69" s="11" t="s">
        <v>223</v>
      </c>
    </row>
    <row r="70" spans="1:8" ht="25.5" x14ac:dyDescent="0.25">
      <c r="A70" s="4" t="s">
        <v>12</v>
      </c>
      <c r="B70" s="9" t="s">
        <v>224</v>
      </c>
      <c r="C70" s="9" t="s">
        <v>224</v>
      </c>
      <c r="D70" s="10" t="s">
        <v>31</v>
      </c>
      <c r="E70" s="10" t="s">
        <v>32</v>
      </c>
      <c r="F70" s="7">
        <v>2000000</v>
      </c>
      <c r="G70" s="7"/>
      <c r="H70" s="11" t="s">
        <v>225</v>
      </c>
    </row>
    <row r="71" spans="1:8" ht="38.25" x14ac:dyDescent="0.25">
      <c r="A71" s="4" t="s">
        <v>18</v>
      </c>
      <c r="B71" s="9" t="s">
        <v>226</v>
      </c>
      <c r="C71" s="9" t="s">
        <v>227</v>
      </c>
      <c r="D71" s="10" t="s">
        <v>31</v>
      </c>
      <c r="E71" s="10" t="s">
        <v>32</v>
      </c>
      <c r="F71" s="7">
        <v>1500000</v>
      </c>
      <c r="G71" s="7">
        <v>1000000</v>
      </c>
      <c r="H71" s="11" t="s">
        <v>228</v>
      </c>
    </row>
    <row r="72" spans="1:8" ht="38.25" x14ac:dyDescent="0.25">
      <c r="A72" s="4" t="s">
        <v>18</v>
      </c>
      <c r="B72" s="9" t="s">
        <v>229</v>
      </c>
      <c r="C72" s="9" t="s">
        <v>230</v>
      </c>
      <c r="D72" s="10" t="s">
        <v>31</v>
      </c>
      <c r="E72" s="10" t="s">
        <v>101</v>
      </c>
      <c r="F72" s="7">
        <v>3884423</v>
      </c>
      <c r="G72" s="7">
        <v>1500000</v>
      </c>
      <c r="H72" s="11" t="s">
        <v>231</v>
      </c>
    </row>
    <row r="73" spans="1:8" ht="25.5" x14ac:dyDescent="0.25">
      <c r="A73" s="4" t="s">
        <v>12</v>
      </c>
      <c r="B73" s="9" t="s">
        <v>232</v>
      </c>
      <c r="C73" s="9" t="s">
        <v>233</v>
      </c>
      <c r="D73" s="10" t="s">
        <v>31</v>
      </c>
      <c r="E73" s="10" t="s">
        <v>234</v>
      </c>
      <c r="F73" s="7">
        <v>500000</v>
      </c>
      <c r="G73" s="7"/>
      <c r="H73" s="11" t="s">
        <v>235</v>
      </c>
    </row>
    <row r="74" spans="1:8" ht="89.25" x14ac:dyDescent="0.25">
      <c r="A74" s="4" t="s">
        <v>12</v>
      </c>
      <c r="B74" s="9" t="s">
        <v>236</v>
      </c>
      <c r="C74" s="9" t="s">
        <v>237</v>
      </c>
      <c r="D74" s="10" t="s">
        <v>31</v>
      </c>
      <c r="E74" s="10" t="s">
        <v>32</v>
      </c>
      <c r="F74" s="7">
        <v>4000000</v>
      </c>
      <c r="G74" s="7">
        <v>1000000</v>
      </c>
      <c r="H74" s="11" t="s">
        <v>238</v>
      </c>
    </row>
    <row r="75" spans="1:8" ht="38.25" x14ac:dyDescent="0.25">
      <c r="A75" s="4" t="s">
        <v>12</v>
      </c>
      <c r="B75" s="9" t="s">
        <v>239</v>
      </c>
      <c r="C75" s="9" t="s">
        <v>240</v>
      </c>
      <c r="D75" s="10" t="s">
        <v>31</v>
      </c>
      <c r="E75" s="10" t="s">
        <v>241</v>
      </c>
      <c r="F75" s="7">
        <v>5000000</v>
      </c>
      <c r="G75" s="7"/>
      <c r="H75" s="11" t="s">
        <v>242</v>
      </c>
    </row>
    <row r="76" spans="1:8" ht="76.5" x14ac:dyDescent="0.25">
      <c r="A76" s="4" t="s">
        <v>12</v>
      </c>
      <c r="B76" s="9" t="s">
        <v>243</v>
      </c>
      <c r="C76" s="9" t="s">
        <v>244</v>
      </c>
      <c r="D76" s="10" t="s">
        <v>31</v>
      </c>
      <c r="E76" s="10" t="s">
        <v>32</v>
      </c>
      <c r="F76" s="7">
        <v>8000000</v>
      </c>
      <c r="G76" s="7">
        <v>500000</v>
      </c>
      <c r="H76" s="11" t="s">
        <v>245</v>
      </c>
    </row>
    <row r="77" spans="1:8" ht="38.25" x14ac:dyDescent="0.25">
      <c r="A77" s="4" t="s">
        <v>12</v>
      </c>
      <c r="B77" s="9" t="s">
        <v>246</v>
      </c>
      <c r="C77" s="9" t="s">
        <v>247</v>
      </c>
      <c r="D77" s="10" t="s">
        <v>31</v>
      </c>
      <c r="E77" s="10" t="s">
        <v>32</v>
      </c>
      <c r="F77" s="7">
        <v>7500000</v>
      </c>
      <c r="G77" s="7"/>
      <c r="H77" s="11" t="s">
        <v>248</v>
      </c>
    </row>
    <row r="78" spans="1:8" ht="51" x14ac:dyDescent="0.25">
      <c r="A78" s="4" t="s">
        <v>12</v>
      </c>
      <c r="B78" s="9" t="s">
        <v>249</v>
      </c>
      <c r="C78" s="9" t="s">
        <v>250</v>
      </c>
      <c r="D78" s="10" t="s">
        <v>31</v>
      </c>
      <c r="E78" s="10" t="s">
        <v>32</v>
      </c>
      <c r="F78" s="7">
        <v>2500000</v>
      </c>
      <c r="G78" s="7"/>
      <c r="H78" s="11" t="s">
        <v>251</v>
      </c>
    </row>
    <row r="79" spans="1:8" ht="76.5" x14ac:dyDescent="0.25">
      <c r="A79" s="4" t="s">
        <v>12</v>
      </c>
      <c r="B79" s="9" t="s">
        <v>252</v>
      </c>
      <c r="C79" s="9" t="s">
        <v>253</v>
      </c>
      <c r="D79" s="10" t="s">
        <v>31</v>
      </c>
      <c r="E79" s="10" t="s">
        <v>32</v>
      </c>
      <c r="F79" s="7">
        <v>1000000</v>
      </c>
      <c r="G79" s="7"/>
      <c r="H79" s="11" t="s">
        <v>254</v>
      </c>
    </row>
    <row r="80" spans="1:8" ht="25.5" x14ac:dyDescent="0.25">
      <c r="A80" s="4" t="s">
        <v>12</v>
      </c>
      <c r="B80" s="9" t="s">
        <v>255</v>
      </c>
      <c r="C80" s="9" t="s">
        <v>256</v>
      </c>
      <c r="D80" s="10" t="s">
        <v>31</v>
      </c>
      <c r="E80" s="10" t="s">
        <v>257</v>
      </c>
      <c r="F80" s="7">
        <v>1458000</v>
      </c>
      <c r="G80" s="7"/>
      <c r="H80" s="11" t="s">
        <v>258</v>
      </c>
    </row>
    <row r="81" spans="1:8" ht="76.5" x14ac:dyDescent="0.25">
      <c r="A81" s="4" t="s">
        <v>12</v>
      </c>
      <c r="B81" s="9" t="s">
        <v>259</v>
      </c>
      <c r="C81" s="9" t="s">
        <v>260</v>
      </c>
      <c r="D81" s="10" t="s">
        <v>31</v>
      </c>
      <c r="E81" s="10" t="s">
        <v>261</v>
      </c>
      <c r="F81" s="7">
        <v>1200000</v>
      </c>
      <c r="G81" s="7">
        <v>500000</v>
      </c>
      <c r="H81" s="11" t="s">
        <v>262</v>
      </c>
    </row>
    <row r="82" spans="1:8" ht="38.25" x14ac:dyDescent="0.25">
      <c r="A82" s="4" t="s">
        <v>12</v>
      </c>
      <c r="B82" s="9" t="s">
        <v>263</v>
      </c>
      <c r="C82" s="9" t="s">
        <v>264</v>
      </c>
      <c r="D82" s="10" t="s">
        <v>31</v>
      </c>
      <c r="E82" s="10" t="s">
        <v>32</v>
      </c>
      <c r="F82" s="7">
        <v>5000000</v>
      </c>
      <c r="G82" s="7"/>
      <c r="H82" s="11" t="s">
        <v>265</v>
      </c>
    </row>
    <row r="83" spans="1:8" ht="63.75" x14ac:dyDescent="0.25">
      <c r="A83" s="4" t="s">
        <v>12</v>
      </c>
      <c r="B83" s="9" t="s">
        <v>266</v>
      </c>
      <c r="C83" s="9" t="s">
        <v>267</v>
      </c>
      <c r="D83" s="10" t="s">
        <v>31</v>
      </c>
      <c r="E83" s="10" t="s">
        <v>268</v>
      </c>
      <c r="F83" s="7">
        <v>2750000</v>
      </c>
      <c r="G83" s="7">
        <v>2750000</v>
      </c>
      <c r="H83" s="11" t="s">
        <v>269</v>
      </c>
    </row>
    <row r="84" spans="1:8" ht="63.75" x14ac:dyDescent="0.25">
      <c r="A84" s="4" t="s">
        <v>18</v>
      </c>
      <c r="B84" s="9" t="s">
        <v>270</v>
      </c>
      <c r="C84" s="9" t="s">
        <v>271</v>
      </c>
      <c r="D84" s="10" t="s">
        <v>31</v>
      </c>
      <c r="E84" s="10" t="s">
        <v>157</v>
      </c>
      <c r="F84" s="7">
        <v>6000000</v>
      </c>
      <c r="G84" s="7">
        <v>2000000</v>
      </c>
      <c r="H84" s="11" t="s">
        <v>272</v>
      </c>
    </row>
    <row r="85" spans="1:8" ht="63.75" x14ac:dyDescent="0.25">
      <c r="A85" s="4" t="s">
        <v>12</v>
      </c>
      <c r="B85" s="9" t="s">
        <v>273</v>
      </c>
      <c r="C85" s="9" t="s">
        <v>274</v>
      </c>
      <c r="D85" s="10" t="s">
        <v>31</v>
      </c>
      <c r="E85" s="10" t="s">
        <v>32</v>
      </c>
      <c r="F85" s="7">
        <v>4770000</v>
      </c>
      <c r="G85" s="7"/>
      <c r="H85" s="11" t="s">
        <v>275</v>
      </c>
    </row>
    <row r="86" spans="1:8" ht="38.25" x14ac:dyDescent="0.25">
      <c r="A86" s="4" t="s">
        <v>18</v>
      </c>
      <c r="B86" s="9" t="s">
        <v>276</v>
      </c>
      <c r="C86" s="9" t="s">
        <v>277</v>
      </c>
      <c r="D86" s="10" t="s">
        <v>31</v>
      </c>
      <c r="E86" s="10" t="s">
        <v>32</v>
      </c>
      <c r="F86" s="7">
        <v>2500000</v>
      </c>
      <c r="G86" s="7">
        <v>1350000</v>
      </c>
      <c r="H86" s="11" t="s">
        <v>278</v>
      </c>
    </row>
    <row r="87" spans="1:8" ht="38.25" x14ac:dyDescent="0.25">
      <c r="A87" s="4" t="s">
        <v>12</v>
      </c>
      <c r="B87" s="9" t="s">
        <v>279</v>
      </c>
      <c r="C87" s="9" t="s">
        <v>280</v>
      </c>
      <c r="D87" s="10" t="s">
        <v>31</v>
      </c>
      <c r="E87" s="10" t="s">
        <v>234</v>
      </c>
      <c r="F87" s="7">
        <v>2000000</v>
      </c>
      <c r="G87" s="7"/>
      <c r="H87" s="11" t="s">
        <v>281</v>
      </c>
    </row>
    <row r="88" spans="1:8" ht="51" x14ac:dyDescent="0.25">
      <c r="A88" s="4" t="s">
        <v>18</v>
      </c>
      <c r="B88" s="9" t="s">
        <v>282</v>
      </c>
      <c r="C88" s="9" t="s">
        <v>283</v>
      </c>
      <c r="D88" s="10" t="s">
        <v>31</v>
      </c>
      <c r="E88" s="10" t="s">
        <v>32</v>
      </c>
      <c r="F88" s="7">
        <v>3000000</v>
      </c>
      <c r="G88" s="7">
        <v>750000</v>
      </c>
      <c r="H88" s="11" t="s">
        <v>284</v>
      </c>
    </row>
    <row r="89" spans="1:8" ht="51" x14ac:dyDescent="0.25">
      <c r="A89" s="4" t="s">
        <v>12</v>
      </c>
      <c r="B89" s="9" t="s">
        <v>285</v>
      </c>
      <c r="C89" s="9" t="s">
        <v>286</v>
      </c>
      <c r="D89" s="10" t="s">
        <v>31</v>
      </c>
      <c r="E89" s="10" t="s">
        <v>194</v>
      </c>
      <c r="F89" s="7">
        <v>1000000</v>
      </c>
      <c r="G89" s="7"/>
      <c r="H89" s="11" t="s">
        <v>287</v>
      </c>
    </row>
    <row r="90" spans="1:8" ht="38.25" x14ac:dyDescent="0.25">
      <c r="A90" s="4" t="s">
        <v>12</v>
      </c>
      <c r="B90" s="9" t="s">
        <v>288</v>
      </c>
      <c r="C90" s="9" t="s">
        <v>289</v>
      </c>
      <c r="D90" s="10" t="s">
        <v>31</v>
      </c>
      <c r="E90" s="10" t="s">
        <v>290</v>
      </c>
      <c r="F90" s="7">
        <v>2744347</v>
      </c>
      <c r="G90" s="7">
        <v>2000000</v>
      </c>
      <c r="H90" s="11" t="s">
        <v>291</v>
      </c>
    </row>
    <row r="91" spans="1:8" ht="38.25" x14ac:dyDescent="0.25">
      <c r="A91" s="4" t="s">
        <v>12</v>
      </c>
      <c r="B91" s="9" t="s">
        <v>292</v>
      </c>
      <c r="C91" s="9" t="s">
        <v>293</v>
      </c>
      <c r="D91" s="10" t="s">
        <v>31</v>
      </c>
      <c r="E91" s="10" t="s">
        <v>32</v>
      </c>
      <c r="F91" s="7">
        <v>1000000</v>
      </c>
      <c r="G91" s="7">
        <v>1000000</v>
      </c>
      <c r="H91" s="11" t="s">
        <v>294</v>
      </c>
    </row>
    <row r="92" spans="1:8" ht="38.25" x14ac:dyDescent="0.25">
      <c r="A92" s="4" t="s">
        <v>18</v>
      </c>
      <c r="B92" s="9" t="s">
        <v>295</v>
      </c>
      <c r="C92" s="9" t="s">
        <v>296</v>
      </c>
      <c r="D92" s="10" t="s">
        <v>31</v>
      </c>
      <c r="E92" s="10" t="s">
        <v>32</v>
      </c>
      <c r="F92" s="7">
        <v>3000000</v>
      </c>
      <c r="G92" s="7"/>
      <c r="H92" s="11" t="s">
        <v>297</v>
      </c>
    </row>
    <row r="93" spans="1:8" ht="38.25" x14ac:dyDescent="0.25">
      <c r="A93" s="4" t="s">
        <v>12</v>
      </c>
      <c r="B93" s="9" t="s">
        <v>298</v>
      </c>
      <c r="C93" s="9" t="s">
        <v>299</v>
      </c>
      <c r="D93" s="10" t="s">
        <v>31</v>
      </c>
      <c r="E93" s="10" t="s">
        <v>32</v>
      </c>
      <c r="F93" s="7">
        <v>4000000</v>
      </c>
      <c r="G93" s="7"/>
      <c r="H93" s="11" t="s">
        <v>300</v>
      </c>
    </row>
    <row r="94" spans="1:8" ht="63.75" x14ac:dyDescent="0.25">
      <c r="A94" s="4" t="s">
        <v>12</v>
      </c>
      <c r="B94" s="9" t="s">
        <v>301</v>
      </c>
      <c r="C94" s="9" t="s">
        <v>302</v>
      </c>
      <c r="D94" s="10" t="s">
        <v>31</v>
      </c>
      <c r="E94" s="10" t="s">
        <v>32</v>
      </c>
      <c r="F94" s="7">
        <v>5526011</v>
      </c>
      <c r="G94" s="7"/>
      <c r="H94" s="11" t="s">
        <v>303</v>
      </c>
    </row>
    <row r="95" spans="1:8" ht="38.25" x14ac:dyDescent="0.25">
      <c r="A95" s="4" t="s">
        <v>12</v>
      </c>
      <c r="B95" s="9" t="s">
        <v>304</v>
      </c>
      <c r="C95" s="9" t="s">
        <v>305</v>
      </c>
      <c r="D95" s="10" t="s">
        <v>31</v>
      </c>
      <c r="E95" s="10" t="s">
        <v>32</v>
      </c>
      <c r="F95" s="7">
        <v>5000000</v>
      </c>
      <c r="G95" s="7"/>
      <c r="H95" s="11" t="s">
        <v>306</v>
      </c>
    </row>
    <row r="96" spans="1:8" ht="63.75" x14ac:dyDescent="0.25">
      <c r="A96" s="4" t="s">
        <v>12</v>
      </c>
      <c r="B96" s="9" t="s">
        <v>307</v>
      </c>
      <c r="C96" s="9" t="s">
        <v>308</v>
      </c>
      <c r="D96" s="10" t="s">
        <v>31</v>
      </c>
      <c r="E96" s="10" t="s">
        <v>234</v>
      </c>
      <c r="F96" s="7">
        <v>4000000</v>
      </c>
      <c r="G96" s="7">
        <v>1000000</v>
      </c>
      <c r="H96" s="11" t="s">
        <v>309</v>
      </c>
    </row>
    <row r="97" spans="1:8" ht="63.75" x14ac:dyDescent="0.25">
      <c r="A97" s="4" t="s">
        <v>12</v>
      </c>
      <c r="B97" s="9" t="s">
        <v>310</v>
      </c>
      <c r="C97" s="9" t="s">
        <v>311</v>
      </c>
      <c r="D97" s="10" t="s">
        <v>31</v>
      </c>
      <c r="E97" s="10" t="s">
        <v>32</v>
      </c>
      <c r="F97" s="7">
        <v>2585750</v>
      </c>
      <c r="G97" s="7">
        <v>500000</v>
      </c>
      <c r="H97" s="11" t="s">
        <v>312</v>
      </c>
    </row>
    <row r="98" spans="1:8" ht="51" x14ac:dyDescent="0.25">
      <c r="A98" s="4" t="s">
        <v>12</v>
      </c>
      <c r="B98" s="9" t="s">
        <v>313</v>
      </c>
      <c r="C98" s="9" t="s">
        <v>311</v>
      </c>
      <c r="D98" s="10" t="s">
        <v>31</v>
      </c>
      <c r="E98" s="10" t="s">
        <v>32</v>
      </c>
      <c r="F98" s="7">
        <v>3004273</v>
      </c>
      <c r="G98" s="7"/>
      <c r="H98" s="11" t="s">
        <v>314</v>
      </c>
    </row>
    <row r="99" spans="1:8" ht="63.75" x14ac:dyDescent="0.25">
      <c r="A99" s="4" t="s">
        <v>12</v>
      </c>
      <c r="B99" s="9" t="s">
        <v>315</v>
      </c>
      <c r="C99" s="9" t="s">
        <v>311</v>
      </c>
      <c r="D99" s="10" t="s">
        <v>31</v>
      </c>
      <c r="E99" s="10" t="s">
        <v>32</v>
      </c>
      <c r="F99" s="7">
        <v>1147717</v>
      </c>
      <c r="G99" s="7">
        <v>500000</v>
      </c>
      <c r="H99" s="11" t="s">
        <v>316</v>
      </c>
    </row>
    <row r="100" spans="1:8" ht="51" x14ac:dyDescent="0.25">
      <c r="A100" s="4" t="s">
        <v>12</v>
      </c>
      <c r="B100" s="9" t="s">
        <v>317</v>
      </c>
      <c r="C100" s="9" t="s">
        <v>311</v>
      </c>
      <c r="D100" s="10" t="s">
        <v>31</v>
      </c>
      <c r="E100" s="10" t="s">
        <v>32</v>
      </c>
      <c r="F100" s="7">
        <v>2821331</v>
      </c>
      <c r="G100" s="7">
        <v>1000000</v>
      </c>
      <c r="H100" s="11" t="s">
        <v>318</v>
      </c>
    </row>
    <row r="101" spans="1:8" ht="38.25" x14ac:dyDescent="0.25">
      <c r="A101" s="4" t="s">
        <v>12</v>
      </c>
      <c r="B101" s="9" t="s">
        <v>319</v>
      </c>
      <c r="C101" s="9" t="s">
        <v>320</v>
      </c>
      <c r="D101" s="10" t="s">
        <v>31</v>
      </c>
      <c r="E101" s="10" t="s">
        <v>101</v>
      </c>
      <c r="F101" s="7">
        <v>2000000</v>
      </c>
      <c r="G101" s="7">
        <v>500000</v>
      </c>
      <c r="H101" s="11" t="s">
        <v>321</v>
      </c>
    </row>
    <row r="102" spans="1:8" ht="51" x14ac:dyDescent="0.25">
      <c r="A102" s="4" t="s">
        <v>12</v>
      </c>
      <c r="B102" s="9" t="s">
        <v>322</v>
      </c>
      <c r="C102" s="9" t="s">
        <v>323</v>
      </c>
      <c r="D102" s="10" t="s">
        <v>31</v>
      </c>
      <c r="E102" s="10" t="s">
        <v>324</v>
      </c>
      <c r="F102" s="7">
        <v>9000000</v>
      </c>
      <c r="G102" s="7"/>
      <c r="H102" s="11" t="s">
        <v>325</v>
      </c>
    </row>
    <row r="103" spans="1:8" ht="38.25" x14ac:dyDescent="0.25">
      <c r="A103" s="4" t="s">
        <v>12</v>
      </c>
      <c r="B103" s="9" t="s">
        <v>326</v>
      </c>
      <c r="C103" s="9" t="s">
        <v>327</v>
      </c>
      <c r="D103" s="10" t="s">
        <v>31</v>
      </c>
      <c r="E103" s="10" t="s">
        <v>219</v>
      </c>
      <c r="F103" s="7">
        <v>5000000</v>
      </c>
      <c r="G103" s="7">
        <v>1850000</v>
      </c>
      <c r="H103" s="11" t="s">
        <v>328</v>
      </c>
    </row>
    <row r="104" spans="1:8" ht="51" x14ac:dyDescent="0.25">
      <c r="A104" s="4" t="s">
        <v>18</v>
      </c>
      <c r="B104" s="9" t="s">
        <v>329</v>
      </c>
      <c r="C104" s="9" t="s">
        <v>330</v>
      </c>
      <c r="D104" s="10" t="s">
        <v>31</v>
      </c>
      <c r="E104" s="10" t="s">
        <v>143</v>
      </c>
      <c r="F104" s="7">
        <v>1500000</v>
      </c>
      <c r="G104" s="7">
        <v>1500000</v>
      </c>
      <c r="H104" s="11" t="s">
        <v>331</v>
      </c>
    </row>
    <row r="105" spans="1:8" ht="38.25" x14ac:dyDescent="0.25">
      <c r="A105" s="4" t="s">
        <v>12</v>
      </c>
      <c r="B105" s="9" t="s">
        <v>332</v>
      </c>
      <c r="C105" s="9" t="s">
        <v>333</v>
      </c>
      <c r="D105" s="10" t="s">
        <v>31</v>
      </c>
      <c r="E105" s="10" t="s">
        <v>32</v>
      </c>
      <c r="F105" s="7">
        <v>2500000</v>
      </c>
      <c r="G105" s="7">
        <v>1500000</v>
      </c>
      <c r="H105" s="11" t="s">
        <v>334</v>
      </c>
    </row>
    <row r="106" spans="1:8" ht="25.5" x14ac:dyDescent="0.25">
      <c r="A106" s="4" t="s">
        <v>18</v>
      </c>
      <c r="B106" s="9" t="s">
        <v>335</v>
      </c>
      <c r="C106" s="9" t="s">
        <v>38</v>
      </c>
      <c r="D106" s="10" t="s">
        <v>31</v>
      </c>
      <c r="E106" s="10" t="s">
        <v>32</v>
      </c>
      <c r="F106" s="7">
        <v>5000000</v>
      </c>
      <c r="G106" s="7"/>
      <c r="H106" s="11" t="s">
        <v>336</v>
      </c>
    </row>
    <row r="107" spans="1:8" ht="38.25" x14ac:dyDescent="0.25">
      <c r="A107" s="4" t="s">
        <v>18</v>
      </c>
      <c r="B107" s="9" t="s">
        <v>337</v>
      </c>
      <c r="C107" s="9" t="s">
        <v>338</v>
      </c>
      <c r="D107" s="10" t="s">
        <v>31</v>
      </c>
      <c r="E107" s="10" t="s">
        <v>339</v>
      </c>
      <c r="F107" s="7">
        <v>2500000</v>
      </c>
      <c r="G107" s="7">
        <v>1000000</v>
      </c>
      <c r="H107" s="11" t="s">
        <v>340</v>
      </c>
    </row>
    <row r="108" spans="1:8" ht="25.5" x14ac:dyDescent="0.25">
      <c r="A108" s="4" t="s">
        <v>12</v>
      </c>
      <c r="B108" s="9" t="s">
        <v>341</v>
      </c>
      <c r="C108" s="9" t="s">
        <v>342</v>
      </c>
      <c r="D108" s="10" t="s">
        <v>31</v>
      </c>
      <c r="E108" s="10" t="s">
        <v>32</v>
      </c>
      <c r="F108" s="7">
        <v>4000000</v>
      </c>
      <c r="G108" s="7">
        <v>2000000</v>
      </c>
      <c r="H108" s="11" t="s">
        <v>343</v>
      </c>
    </row>
    <row r="109" spans="1:8" ht="63.75" x14ac:dyDescent="0.25">
      <c r="A109" s="4" t="s">
        <v>12</v>
      </c>
      <c r="B109" s="9" t="s">
        <v>344</v>
      </c>
      <c r="C109" s="9" t="s">
        <v>345</v>
      </c>
      <c r="D109" s="10" t="s">
        <v>31</v>
      </c>
      <c r="E109" s="10" t="s">
        <v>261</v>
      </c>
      <c r="F109" s="7">
        <v>2700000</v>
      </c>
      <c r="G109" s="7">
        <v>1000000</v>
      </c>
      <c r="H109" s="11" t="s">
        <v>346</v>
      </c>
    </row>
    <row r="110" spans="1:8" ht="38.25" x14ac:dyDescent="0.25">
      <c r="A110" s="4" t="s">
        <v>12</v>
      </c>
      <c r="B110" s="9" t="s">
        <v>347</v>
      </c>
      <c r="C110" s="9" t="s">
        <v>348</v>
      </c>
      <c r="D110" s="10" t="s">
        <v>31</v>
      </c>
      <c r="E110" s="10" t="s">
        <v>349</v>
      </c>
      <c r="F110" s="7">
        <v>1200000</v>
      </c>
      <c r="G110" s="7">
        <v>1000000</v>
      </c>
      <c r="H110" s="11" t="s">
        <v>350</v>
      </c>
    </row>
    <row r="111" spans="1:8" ht="76.5" x14ac:dyDescent="0.25">
      <c r="A111" s="4" t="s">
        <v>12</v>
      </c>
      <c r="B111" s="9" t="s">
        <v>351</v>
      </c>
      <c r="C111" s="9" t="s">
        <v>352</v>
      </c>
      <c r="D111" s="10" t="s">
        <v>31</v>
      </c>
      <c r="E111" s="10" t="s">
        <v>32</v>
      </c>
      <c r="F111" s="7">
        <v>1000000</v>
      </c>
      <c r="G111" s="7"/>
      <c r="H111" s="11" t="s">
        <v>353</v>
      </c>
    </row>
    <row r="112" spans="1:8" ht="38.25" x14ac:dyDescent="0.25">
      <c r="A112" s="4" t="s">
        <v>12</v>
      </c>
      <c r="B112" s="9" t="s">
        <v>354</v>
      </c>
      <c r="C112" s="9" t="s">
        <v>94</v>
      </c>
      <c r="D112" s="10" t="s">
        <v>31</v>
      </c>
      <c r="E112" s="10" t="s">
        <v>94</v>
      </c>
      <c r="F112" s="7">
        <v>5000000</v>
      </c>
      <c r="G112" s="7"/>
      <c r="H112" s="11" t="s">
        <v>355</v>
      </c>
    </row>
    <row r="113" spans="1:8" ht="76.5" x14ac:dyDescent="0.25">
      <c r="A113" s="4" t="s">
        <v>18</v>
      </c>
      <c r="B113" s="9" t="s">
        <v>356</v>
      </c>
      <c r="C113" s="9" t="s">
        <v>100</v>
      </c>
      <c r="D113" s="10" t="s">
        <v>31</v>
      </c>
      <c r="E113" s="10" t="s">
        <v>32</v>
      </c>
      <c r="F113" s="7">
        <v>2250000</v>
      </c>
      <c r="G113" s="7"/>
      <c r="H113" s="11" t="s">
        <v>357</v>
      </c>
    </row>
    <row r="114" spans="1:8" ht="38.25" x14ac:dyDescent="0.25">
      <c r="A114" s="4" t="s">
        <v>12</v>
      </c>
      <c r="B114" s="9" t="s">
        <v>358</v>
      </c>
      <c r="C114" s="9" t="s">
        <v>359</v>
      </c>
      <c r="D114" s="10" t="s">
        <v>31</v>
      </c>
      <c r="E114" s="10" t="s">
        <v>32</v>
      </c>
      <c r="F114" s="7">
        <v>2144734</v>
      </c>
      <c r="G114" s="7"/>
      <c r="H114" s="11" t="s">
        <v>360</v>
      </c>
    </row>
    <row r="115" spans="1:8" ht="63.75" x14ac:dyDescent="0.25">
      <c r="A115" s="4" t="s">
        <v>18</v>
      </c>
      <c r="B115" s="9" t="s">
        <v>361</v>
      </c>
      <c r="C115" s="9" t="s">
        <v>362</v>
      </c>
      <c r="D115" s="10" t="s">
        <v>31</v>
      </c>
      <c r="E115" s="10" t="s">
        <v>157</v>
      </c>
      <c r="F115" s="7">
        <v>5000000</v>
      </c>
      <c r="G115" s="7"/>
      <c r="H115" s="11" t="s">
        <v>363</v>
      </c>
    </row>
    <row r="116" spans="1:8" ht="63.75" x14ac:dyDescent="0.25">
      <c r="A116" s="4" t="s">
        <v>18</v>
      </c>
      <c r="B116" s="9" t="s">
        <v>364</v>
      </c>
      <c r="C116" s="9" t="s">
        <v>365</v>
      </c>
      <c r="D116" s="10" t="s">
        <v>31</v>
      </c>
      <c r="E116" s="10" t="s">
        <v>143</v>
      </c>
      <c r="F116" s="7">
        <v>2500000</v>
      </c>
      <c r="G116" s="7">
        <v>2500000</v>
      </c>
      <c r="H116" s="11" t="s">
        <v>366</v>
      </c>
    </row>
    <row r="117" spans="1:8" ht="51" x14ac:dyDescent="0.25">
      <c r="A117" s="4" t="s">
        <v>18</v>
      </c>
      <c r="B117" s="9" t="s">
        <v>367</v>
      </c>
      <c r="C117" s="9" t="s">
        <v>368</v>
      </c>
      <c r="D117" s="10" t="s">
        <v>31</v>
      </c>
      <c r="E117" s="10" t="s">
        <v>32</v>
      </c>
      <c r="F117" s="7">
        <v>1000000</v>
      </c>
      <c r="G117" s="7">
        <v>1000000</v>
      </c>
      <c r="H117" s="11" t="s">
        <v>369</v>
      </c>
    </row>
    <row r="118" spans="1:8" ht="76.5" x14ac:dyDescent="0.25">
      <c r="A118" s="4" t="s">
        <v>12</v>
      </c>
      <c r="B118" s="9" t="s">
        <v>370</v>
      </c>
      <c r="C118" s="9" t="s">
        <v>211</v>
      </c>
      <c r="D118" s="10" t="s">
        <v>31</v>
      </c>
      <c r="E118" s="10" t="s">
        <v>32</v>
      </c>
      <c r="F118" s="7">
        <v>2450500</v>
      </c>
      <c r="G118" s="7"/>
      <c r="H118" s="11" t="s">
        <v>371</v>
      </c>
    </row>
    <row r="119" spans="1:8" ht="38.25" x14ac:dyDescent="0.25">
      <c r="A119" s="4" t="s">
        <v>12</v>
      </c>
      <c r="B119" s="9" t="s">
        <v>372</v>
      </c>
      <c r="C119" s="9" t="s">
        <v>373</v>
      </c>
      <c r="D119" s="10" t="s">
        <v>31</v>
      </c>
      <c r="E119" s="10" t="s">
        <v>81</v>
      </c>
      <c r="F119" s="7">
        <v>1000000</v>
      </c>
      <c r="G119" s="7">
        <v>750000</v>
      </c>
      <c r="H119" s="11" t="s">
        <v>374</v>
      </c>
    </row>
    <row r="120" spans="1:8" ht="63.75" x14ac:dyDescent="0.25">
      <c r="A120" s="4" t="s">
        <v>12</v>
      </c>
      <c r="B120" s="9" t="s">
        <v>375</v>
      </c>
      <c r="C120" s="9" t="s">
        <v>376</v>
      </c>
      <c r="D120" s="10" t="s">
        <v>31</v>
      </c>
      <c r="E120" s="10" t="s">
        <v>32</v>
      </c>
      <c r="F120" s="7">
        <v>6600000</v>
      </c>
      <c r="G120" s="7">
        <v>6600000</v>
      </c>
      <c r="H120" s="11" t="s">
        <v>377</v>
      </c>
    </row>
    <row r="121" spans="1:8" ht="38.25" x14ac:dyDescent="0.25">
      <c r="A121" s="4" t="s">
        <v>12</v>
      </c>
      <c r="B121" s="9" t="s">
        <v>378</v>
      </c>
      <c r="C121" s="9" t="s">
        <v>379</v>
      </c>
      <c r="D121" s="10" t="s">
        <v>31</v>
      </c>
      <c r="E121" s="10" t="s">
        <v>32</v>
      </c>
      <c r="F121" s="7">
        <v>2000000</v>
      </c>
      <c r="G121" s="7"/>
      <c r="H121" s="11" t="s">
        <v>380</v>
      </c>
    </row>
    <row r="122" spans="1:8" ht="51" x14ac:dyDescent="0.25">
      <c r="A122" s="4" t="s">
        <v>12</v>
      </c>
      <c r="B122" s="9" t="s">
        <v>381</v>
      </c>
      <c r="C122" s="9" t="s">
        <v>382</v>
      </c>
      <c r="D122" s="10" t="s">
        <v>31</v>
      </c>
      <c r="E122" s="10" t="s">
        <v>32</v>
      </c>
      <c r="F122" s="7">
        <v>2000000</v>
      </c>
      <c r="G122" s="7">
        <v>2000000</v>
      </c>
      <c r="H122" s="11" t="s">
        <v>383</v>
      </c>
    </row>
    <row r="123" spans="1:8" ht="51" x14ac:dyDescent="0.25">
      <c r="A123" s="4" t="s">
        <v>18</v>
      </c>
      <c r="B123" s="9" t="s">
        <v>384</v>
      </c>
      <c r="C123" s="9" t="s">
        <v>385</v>
      </c>
      <c r="D123" s="10" t="s">
        <v>31</v>
      </c>
      <c r="E123" s="10" t="s">
        <v>385</v>
      </c>
      <c r="F123" s="7">
        <v>3462257</v>
      </c>
      <c r="G123" s="7">
        <v>1500000</v>
      </c>
      <c r="H123" s="11" t="s">
        <v>386</v>
      </c>
    </row>
    <row r="124" spans="1:8" ht="38.25" x14ac:dyDescent="0.25">
      <c r="A124" s="4" t="s">
        <v>12</v>
      </c>
      <c r="B124" s="9" t="s">
        <v>387</v>
      </c>
      <c r="C124" s="9" t="s">
        <v>388</v>
      </c>
      <c r="D124" s="10" t="s">
        <v>31</v>
      </c>
      <c r="E124" s="10" t="s">
        <v>32</v>
      </c>
      <c r="F124" s="7">
        <v>3000000</v>
      </c>
      <c r="G124" s="7"/>
      <c r="H124" s="11" t="s">
        <v>389</v>
      </c>
    </row>
    <row r="125" spans="1:8" ht="63.75" x14ac:dyDescent="0.25">
      <c r="A125" s="4" t="s">
        <v>18</v>
      </c>
      <c r="B125" s="9" t="s">
        <v>390</v>
      </c>
      <c r="C125" s="9" t="s">
        <v>391</v>
      </c>
      <c r="D125" s="10" t="s">
        <v>31</v>
      </c>
      <c r="E125" s="10" t="s">
        <v>32</v>
      </c>
      <c r="F125" s="7">
        <v>5000000</v>
      </c>
      <c r="G125" s="7">
        <v>3000000</v>
      </c>
      <c r="H125" s="11" t="s">
        <v>392</v>
      </c>
    </row>
    <row r="126" spans="1:8" ht="38.25" x14ac:dyDescent="0.25">
      <c r="A126" s="4" t="s">
        <v>18</v>
      </c>
      <c r="B126" s="9" t="s">
        <v>393</v>
      </c>
      <c r="C126" s="9" t="s">
        <v>100</v>
      </c>
      <c r="D126" s="10" t="s">
        <v>31</v>
      </c>
      <c r="E126" s="10" t="s">
        <v>394</v>
      </c>
      <c r="F126" s="7">
        <v>1500000</v>
      </c>
      <c r="G126" s="7">
        <v>1500000</v>
      </c>
      <c r="H126" s="11" t="s">
        <v>395</v>
      </c>
    </row>
    <row r="127" spans="1:8" ht="38.25" x14ac:dyDescent="0.25">
      <c r="A127" s="4" t="s">
        <v>18</v>
      </c>
      <c r="B127" s="9" t="s">
        <v>396</v>
      </c>
      <c r="C127" s="9" t="s">
        <v>132</v>
      </c>
      <c r="D127" s="10" t="s">
        <v>31</v>
      </c>
      <c r="E127" s="10" t="s">
        <v>101</v>
      </c>
      <c r="F127" s="7">
        <v>1750000</v>
      </c>
      <c r="G127" s="7">
        <v>1250000</v>
      </c>
      <c r="H127" s="11" t="s">
        <v>397</v>
      </c>
    </row>
    <row r="128" spans="1:8" ht="51" x14ac:dyDescent="0.25">
      <c r="A128" s="4" t="s">
        <v>12</v>
      </c>
      <c r="B128" s="9" t="s">
        <v>398</v>
      </c>
      <c r="C128" s="9" t="s">
        <v>399</v>
      </c>
      <c r="D128" s="10" t="s">
        <v>31</v>
      </c>
      <c r="E128" s="10" t="s">
        <v>101</v>
      </c>
      <c r="F128" s="7">
        <v>300000</v>
      </c>
      <c r="G128" s="7">
        <v>300000</v>
      </c>
      <c r="H128" s="11" t="s">
        <v>400</v>
      </c>
    </row>
    <row r="129" spans="1:8" ht="25.5" x14ac:dyDescent="0.25">
      <c r="A129" s="4" t="s">
        <v>18</v>
      </c>
      <c r="B129" s="9" t="s">
        <v>401</v>
      </c>
      <c r="C129" s="9" t="s">
        <v>402</v>
      </c>
      <c r="D129" s="10" t="s">
        <v>31</v>
      </c>
      <c r="E129" s="10" t="s">
        <v>403</v>
      </c>
      <c r="F129" s="7">
        <v>3600000</v>
      </c>
      <c r="G129" s="7"/>
      <c r="H129" s="11" t="s">
        <v>404</v>
      </c>
    </row>
    <row r="130" spans="1:8" ht="63.75" x14ac:dyDescent="0.25">
      <c r="A130" s="4" t="s">
        <v>12</v>
      </c>
      <c r="B130" s="9" t="s">
        <v>405</v>
      </c>
      <c r="C130" s="9" t="s">
        <v>406</v>
      </c>
      <c r="D130" s="10" t="s">
        <v>31</v>
      </c>
      <c r="E130" s="10" t="s">
        <v>32</v>
      </c>
      <c r="F130" s="7">
        <v>3000000</v>
      </c>
      <c r="G130" s="7">
        <v>2000000</v>
      </c>
      <c r="H130" s="11" t="s">
        <v>407</v>
      </c>
    </row>
    <row r="131" spans="1:8" ht="51" x14ac:dyDescent="0.25">
      <c r="A131" s="4" t="s">
        <v>18</v>
      </c>
      <c r="B131" s="9" t="s">
        <v>408</v>
      </c>
      <c r="C131" s="9" t="s">
        <v>406</v>
      </c>
      <c r="D131" s="10" t="s">
        <v>31</v>
      </c>
      <c r="E131" s="10" t="s">
        <v>32</v>
      </c>
      <c r="F131" s="7">
        <v>2000000</v>
      </c>
      <c r="G131" s="7"/>
      <c r="H131" s="11" t="s">
        <v>409</v>
      </c>
    </row>
    <row r="132" spans="1:8" ht="76.5" x14ac:dyDescent="0.25">
      <c r="A132" s="4" t="s">
        <v>12</v>
      </c>
      <c r="B132" s="9" t="s">
        <v>410</v>
      </c>
      <c r="C132" s="9" t="s">
        <v>411</v>
      </c>
      <c r="D132" s="10" t="s">
        <v>412</v>
      </c>
      <c r="E132" s="10" t="s">
        <v>413</v>
      </c>
      <c r="F132" s="7">
        <v>500000</v>
      </c>
      <c r="G132" s="7"/>
      <c r="H132" s="11" t="s">
        <v>414</v>
      </c>
    </row>
    <row r="133" spans="1:8" ht="25.5" x14ac:dyDescent="0.25">
      <c r="A133" s="4" t="s">
        <v>12</v>
      </c>
      <c r="B133" s="9" t="s">
        <v>415</v>
      </c>
      <c r="C133" s="9" t="s">
        <v>416</v>
      </c>
      <c r="D133" s="10" t="s">
        <v>412</v>
      </c>
      <c r="E133" s="10" t="s">
        <v>417</v>
      </c>
      <c r="F133" s="7">
        <v>1400000</v>
      </c>
      <c r="G133" s="7"/>
      <c r="H133" s="11" t="s">
        <v>418</v>
      </c>
    </row>
    <row r="134" spans="1:8" ht="63.75" x14ac:dyDescent="0.25">
      <c r="A134" s="4" t="s">
        <v>18</v>
      </c>
      <c r="B134" s="9" t="s">
        <v>419</v>
      </c>
      <c r="C134" s="9" t="s">
        <v>420</v>
      </c>
      <c r="D134" s="10" t="s">
        <v>412</v>
      </c>
      <c r="E134" s="10" t="s">
        <v>417</v>
      </c>
      <c r="F134" s="7">
        <v>1800000</v>
      </c>
      <c r="G134" s="7">
        <v>1500000</v>
      </c>
      <c r="H134" s="11" t="s">
        <v>421</v>
      </c>
    </row>
    <row r="135" spans="1:8" ht="38.25" x14ac:dyDescent="0.25">
      <c r="A135" s="4" t="s">
        <v>18</v>
      </c>
      <c r="B135" s="9" t="s">
        <v>422</v>
      </c>
      <c r="C135" s="9" t="s">
        <v>240</v>
      </c>
      <c r="D135" s="10" t="s">
        <v>412</v>
      </c>
      <c r="E135" s="10" t="s">
        <v>423</v>
      </c>
      <c r="F135" s="7">
        <v>3000000</v>
      </c>
      <c r="G135" s="7">
        <v>1000000</v>
      </c>
      <c r="H135" s="11" t="s">
        <v>424</v>
      </c>
    </row>
    <row r="136" spans="1:8" ht="38.25" x14ac:dyDescent="0.25">
      <c r="A136" s="4" t="s">
        <v>12</v>
      </c>
      <c r="B136" s="9" t="s">
        <v>425</v>
      </c>
      <c r="C136" s="9" t="s">
        <v>426</v>
      </c>
      <c r="D136" s="10" t="s">
        <v>427</v>
      </c>
      <c r="E136" s="10" t="s">
        <v>428</v>
      </c>
      <c r="F136" s="7">
        <v>1000000</v>
      </c>
      <c r="G136" s="7"/>
      <c r="H136" s="11" t="s">
        <v>429</v>
      </c>
    </row>
    <row r="137" spans="1:8" ht="51" x14ac:dyDescent="0.25">
      <c r="A137" s="4" t="s">
        <v>18</v>
      </c>
      <c r="B137" s="9" t="s">
        <v>430</v>
      </c>
      <c r="C137" s="9" t="s">
        <v>431</v>
      </c>
      <c r="D137" s="10" t="s">
        <v>427</v>
      </c>
      <c r="E137" s="10" t="s">
        <v>432</v>
      </c>
      <c r="F137" s="7">
        <v>734025</v>
      </c>
      <c r="G137" s="7">
        <v>734025</v>
      </c>
      <c r="H137" s="11" t="s">
        <v>433</v>
      </c>
    </row>
    <row r="138" spans="1:8" ht="25.5" x14ac:dyDescent="0.25">
      <c r="A138" s="4" t="s">
        <v>12</v>
      </c>
      <c r="B138" s="9" t="s">
        <v>434</v>
      </c>
      <c r="C138" s="9" t="s">
        <v>435</v>
      </c>
      <c r="D138" s="10" t="s">
        <v>427</v>
      </c>
      <c r="E138" s="10" t="s">
        <v>436</v>
      </c>
      <c r="F138" s="7">
        <v>1500000</v>
      </c>
      <c r="G138" s="7"/>
      <c r="H138" s="11" t="s">
        <v>437</v>
      </c>
    </row>
    <row r="139" spans="1:8" ht="76.5" x14ac:dyDescent="0.25">
      <c r="A139" s="4" t="s">
        <v>12</v>
      </c>
      <c r="B139" s="9" t="s">
        <v>438</v>
      </c>
      <c r="C139" s="9" t="s">
        <v>439</v>
      </c>
      <c r="D139" s="10" t="s">
        <v>427</v>
      </c>
      <c r="E139" s="10" t="s">
        <v>440</v>
      </c>
      <c r="F139" s="7">
        <v>3000000</v>
      </c>
      <c r="G139" s="7"/>
      <c r="H139" s="11" t="s">
        <v>441</v>
      </c>
    </row>
    <row r="140" spans="1:8" ht="51" x14ac:dyDescent="0.25">
      <c r="A140" s="4" t="s">
        <v>12</v>
      </c>
      <c r="B140" s="9" t="s">
        <v>442</v>
      </c>
      <c r="C140" s="9" t="s">
        <v>443</v>
      </c>
      <c r="D140" s="10" t="s">
        <v>427</v>
      </c>
      <c r="E140" s="10" t="s">
        <v>444</v>
      </c>
      <c r="F140" s="7">
        <v>2000000</v>
      </c>
      <c r="G140" s="7">
        <f>1750000+250000</f>
        <v>2000000</v>
      </c>
      <c r="H140" s="11" t="s">
        <v>445</v>
      </c>
    </row>
    <row r="141" spans="1:8" ht="51" x14ac:dyDescent="0.25">
      <c r="A141" s="4" t="s">
        <v>12</v>
      </c>
      <c r="B141" s="9" t="s">
        <v>446</v>
      </c>
      <c r="C141" s="9" t="s">
        <v>447</v>
      </c>
      <c r="D141" s="10" t="s">
        <v>427</v>
      </c>
      <c r="E141" s="10" t="s">
        <v>448</v>
      </c>
      <c r="F141" s="7">
        <v>2840049</v>
      </c>
      <c r="G141" s="7">
        <v>500000</v>
      </c>
      <c r="H141" s="11" t="s">
        <v>449</v>
      </c>
    </row>
    <row r="142" spans="1:8" ht="51" x14ac:dyDescent="0.25">
      <c r="A142" s="4" t="s">
        <v>12</v>
      </c>
      <c r="B142" s="9" t="s">
        <v>450</v>
      </c>
      <c r="C142" s="9" t="s">
        <v>451</v>
      </c>
      <c r="D142" s="10" t="s">
        <v>427</v>
      </c>
      <c r="E142" s="10" t="s">
        <v>432</v>
      </c>
      <c r="F142" s="7">
        <v>2800000</v>
      </c>
      <c r="G142" s="7"/>
      <c r="H142" s="11" t="s">
        <v>452</v>
      </c>
    </row>
    <row r="143" spans="1:8" ht="51" x14ac:dyDescent="0.25">
      <c r="A143" s="4" t="s">
        <v>12</v>
      </c>
      <c r="B143" s="9" t="s">
        <v>453</v>
      </c>
      <c r="C143" s="9" t="s">
        <v>454</v>
      </c>
      <c r="D143" s="10" t="s">
        <v>427</v>
      </c>
      <c r="E143" s="10" t="s">
        <v>428</v>
      </c>
      <c r="F143" s="7">
        <v>8000000</v>
      </c>
      <c r="G143" s="7">
        <v>1000000</v>
      </c>
      <c r="H143" s="11" t="s">
        <v>455</v>
      </c>
    </row>
    <row r="144" spans="1:8" ht="51" x14ac:dyDescent="0.25">
      <c r="A144" s="4" t="s">
        <v>12</v>
      </c>
      <c r="B144" s="9" t="s">
        <v>456</v>
      </c>
      <c r="C144" s="9" t="s">
        <v>457</v>
      </c>
      <c r="D144" s="10" t="s">
        <v>427</v>
      </c>
      <c r="E144" s="10" t="s">
        <v>436</v>
      </c>
      <c r="F144" s="7">
        <v>3300000</v>
      </c>
      <c r="G144" s="7">
        <f>3050000+250000</f>
        <v>3300000</v>
      </c>
      <c r="H144" s="11" t="s">
        <v>458</v>
      </c>
    </row>
    <row r="145" spans="1:8" ht="38.25" x14ac:dyDescent="0.25">
      <c r="A145" s="4" t="s">
        <v>12</v>
      </c>
      <c r="B145" s="9" t="s">
        <v>459</v>
      </c>
      <c r="C145" s="9" t="s">
        <v>460</v>
      </c>
      <c r="D145" s="10" t="s">
        <v>427</v>
      </c>
      <c r="E145" s="10" t="s">
        <v>461</v>
      </c>
      <c r="F145" s="7">
        <v>1500000</v>
      </c>
      <c r="G145" s="7">
        <v>750000</v>
      </c>
      <c r="H145" s="11" t="s">
        <v>462</v>
      </c>
    </row>
    <row r="146" spans="1:8" ht="38.25" x14ac:dyDescent="0.25">
      <c r="A146" s="4" t="s">
        <v>12</v>
      </c>
      <c r="B146" s="9" t="s">
        <v>463</v>
      </c>
      <c r="C146" s="9" t="s">
        <v>464</v>
      </c>
      <c r="D146" s="10" t="s">
        <v>465</v>
      </c>
      <c r="E146" s="10" t="s">
        <v>466</v>
      </c>
      <c r="F146" s="7">
        <v>750000</v>
      </c>
      <c r="G146" s="7">
        <f>375000+375000</f>
        <v>750000</v>
      </c>
      <c r="H146" s="11" t="s">
        <v>467</v>
      </c>
    </row>
    <row r="147" spans="1:8" ht="38.25" x14ac:dyDescent="0.25">
      <c r="A147" s="4" t="s">
        <v>18</v>
      </c>
      <c r="B147" s="9" t="s">
        <v>468</v>
      </c>
      <c r="C147" s="9" t="s">
        <v>469</v>
      </c>
      <c r="D147" s="10" t="s">
        <v>465</v>
      </c>
      <c r="E147" s="10" t="s">
        <v>470</v>
      </c>
      <c r="F147" s="7">
        <v>3674772</v>
      </c>
      <c r="G147" s="7"/>
      <c r="H147" s="11" t="s">
        <v>471</v>
      </c>
    </row>
    <row r="148" spans="1:8" ht="51" x14ac:dyDescent="0.25">
      <c r="A148" s="4" t="s">
        <v>12</v>
      </c>
      <c r="B148" s="9" t="s">
        <v>472</v>
      </c>
      <c r="C148" s="9" t="s">
        <v>473</v>
      </c>
      <c r="D148" s="10" t="s">
        <v>465</v>
      </c>
      <c r="E148" s="10" t="s">
        <v>474</v>
      </c>
      <c r="F148" s="7">
        <v>500000</v>
      </c>
      <c r="G148" s="7"/>
      <c r="H148" s="11" t="s">
        <v>475</v>
      </c>
    </row>
    <row r="149" spans="1:8" ht="51" x14ac:dyDescent="0.25">
      <c r="A149" s="4" t="s">
        <v>12</v>
      </c>
      <c r="B149" s="9" t="s">
        <v>476</v>
      </c>
      <c r="C149" s="9" t="s">
        <v>477</v>
      </c>
      <c r="D149" s="10" t="s">
        <v>478</v>
      </c>
      <c r="E149" s="10" t="s">
        <v>479</v>
      </c>
      <c r="F149" s="7">
        <v>4013030</v>
      </c>
      <c r="G149" s="7"/>
      <c r="H149" s="11" t="s">
        <v>480</v>
      </c>
    </row>
    <row r="150" spans="1:8" ht="51" x14ac:dyDescent="0.25">
      <c r="A150" s="4" t="s">
        <v>12</v>
      </c>
      <c r="B150" s="9" t="s">
        <v>481</v>
      </c>
      <c r="C150" s="9" t="s">
        <v>482</v>
      </c>
      <c r="D150" s="10" t="s">
        <v>478</v>
      </c>
      <c r="E150" s="10" t="s">
        <v>479</v>
      </c>
      <c r="F150" s="7">
        <v>3000000</v>
      </c>
      <c r="G150" s="7"/>
      <c r="H150" s="11" t="s">
        <v>483</v>
      </c>
    </row>
    <row r="151" spans="1:8" ht="38.25" x14ac:dyDescent="0.25">
      <c r="A151" s="4" t="s">
        <v>12</v>
      </c>
      <c r="B151" s="9" t="s">
        <v>484</v>
      </c>
      <c r="C151" s="9" t="s">
        <v>485</v>
      </c>
      <c r="D151" s="10" t="s">
        <v>478</v>
      </c>
      <c r="E151" s="10" t="s">
        <v>479</v>
      </c>
      <c r="F151" s="7">
        <v>1200000</v>
      </c>
      <c r="G151" s="7">
        <v>1000000</v>
      </c>
      <c r="H151" s="11" t="s">
        <v>486</v>
      </c>
    </row>
    <row r="152" spans="1:8" ht="51" x14ac:dyDescent="0.25">
      <c r="A152" s="4" t="s">
        <v>12</v>
      </c>
      <c r="B152" s="9" t="s">
        <v>487</v>
      </c>
      <c r="C152" s="9" t="s">
        <v>488</v>
      </c>
      <c r="D152" s="10" t="s">
        <v>478</v>
      </c>
      <c r="E152" s="10" t="s">
        <v>488</v>
      </c>
      <c r="F152" s="7">
        <v>1230523</v>
      </c>
      <c r="G152" s="7"/>
      <c r="H152" s="11" t="s">
        <v>489</v>
      </c>
    </row>
    <row r="153" spans="1:8" ht="38.25" x14ac:dyDescent="0.25">
      <c r="A153" s="4" t="s">
        <v>18</v>
      </c>
      <c r="B153" s="9" t="s">
        <v>490</v>
      </c>
      <c r="C153" s="9" t="s">
        <v>491</v>
      </c>
      <c r="D153" s="10" t="s">
        <v>478</v>
      </c>
      <c r="E153" s="10" t="s">
        <v>492</v>
      </c>
      <c r="F153" s="7">
        <v>1428770</v>
      </c>
      <c r="G153" s="7">
        <v>1428770</v>
      </c>
      <c r="H153" s="11" t="s">
        <v>493</v>
      </c>
    </row>
    <row r="154" spans="1:8" ht="63.75" x14ac:dyDescent="0.25">
      <c r="A154" s="4" t="s">
        <v>12</v>
      </c>
      <c r="B154" s="9" t="s">
        <v>494</v>
      </c>
      <c r="C154" s="9" t="s">
        <v>495</v>
      </c>
      <c r="D154" s="10" t="s">
        <v>478</v>
      </c>
      <c r="E154" s="10" t="s">
        <v>479</v>
      </c>
      <c r="F154" s="7">
        <v>7500000</v>
      </c>
      <c r="G154" s="7">
        <v>7500000</v>
      </c>
      <c r="H154" s="11" t="s">
        <v>496</v>
      </c>
    </row>
    <row r="155" spans="1:8" ht="51" x14ac:dyDescent="0.25">
      <c r="A155" s="4" t="s">
        <v>18</v>
      </c>
      <c r="B155" s="9" t="s">
        <v>497</v>
      </c>
      <c r="C155" s="9" t="s">
        <v>498</v>
      </c>
      <c r="D155" s="10" t="s">
        <v>478</v>
      </c>
      <c r="E155" s="10" t="s">
        <v>499</v>
      </c>
      <c r="F155" s="7">
        <v>3900000</v>
      </c>
      <c r="G155" s="7">
        <v>1000000</v>
      </c>
      <c r="H155" s="11" t="s">
        <v>500</v>
      </c>
    </row>
    <row r="156" spans="1:8" ht="51" x14ac:dyDescent="0.25">
      <c r="A156" s="4" t="s">
        <v>12</v>
      </c>
      <c r="B156" s="9" t="s">
        <v>501</v>
      </c>
      <c r="C156" s="9" t="s">
        <v>502</v>
      </c>
      <c r="D156" s="10" t="s">
        <v>478</v>
      </c>
      <c r="E156" s="10" t="s">
        <v>479</v>
      </c>
      <c r="F156" s="7">
        <v>3000000</v>
      </c>
      <c r="G156" s="7"/>
      <c r="H156" s="11" t="s">
        <v>503</v>
      </c>
    </row>
    <row r="157" spans="1:8" ht="38.25" x14ac:dyDescent="0.25">
      <c r="A157" s="4" t="s">
        <v>12</v>
      </c>
      <c r="B157" s="9" t="s">
        <v>504</v>
      </c>
      <c r="C157" s="9" t="s">
        <v>505</v>
      </c>
      <c r="D157" s="10" t="s">
        <v>478</v>
      </c>
      <c r="E157" s="10" t="s">
        <v>506</v>
      </c>
      <c r="F157" s="7">
        <v>745000</v>
      </c>
      <c r="G157" s="7">
        <v>745000</v>
      </c>
      <c r="H157" s="11" t="s">
        <v>507</v>
      </c>
    </row>
    <row r="158" spans="1:8" ht="38.25" x14ac:dyDescent="0.25">
      <c r="A158" s="4" t="s">
        <v>12</v>
      </c>
      <c r="B158" s="9" t="s">
        <v>508</v>
      </c>
      <c r="C158" s="9" t="s">
        <v>509</v>
      </c>
      <c r="D158" s="10" t="s">
        <v>478</v>
      </c>
      <c r="E158" s="10" t="s">
        <v>510</v>
      </c>
      <c r="F158" s="7">
        <v>5763787</v>
      </c>
      <c r="G158" s="7">
        <f>1750000+8250000</f>
        <v>10000000</v>
      </c>
      <c r="H158" s="11" t="s">
        <v>511</v>
      </c>
    </row>
    <row r="159" spans="1:8" ht="51" x14ac:dyDescent="0.25">
      <c r="A159" s="4" t="s">
        <v>12</v>
      </c>
      <c r="B159" s="9" t="s">
        <v>512</v>
      </c>
      <c r="C159" s="9" t="s">
        <v>513</v>
      </c>
      <c r="D159" s="10" t="s">
        <v>478</v>
      </c>
      <c r="E159" s="10" t="s">
        <v>479</v>
      </c>
      <c r="F159" s="7">
        <v>4000000</v>
      </c>
      <c r="G159" s="7">
        <v>2250000</v>
      </c>
      <c r="H159" s="11" t="s">
        <v>514</v>
      </c>
    </row>
    <row r="160" spans="1:8" ht="38.25" x14ac:dyDescent="0.25">
      <c r="A160" s="4" t="s">
        <v>12</v>
      </c>
      <c r="B160" s="9" t="s">
        <v>515</v>
      </c>
      <c r="C160" s="9" t="s">
        <v>516</v>
      </c>
      <c r="D160" s="10" t="s">
        <v>478</v>
      </c>
      <c r="E160" s="10" t="s">
        <v>479</v>
      </c>
      <c r="F160" s="7">
        <v>3000000</v>
      </c>
      <c r="G160" s="7"/>
      <c r="H160" s="11" t="s">
        <v>517</v>
      </c>
    </row>
    <row r="161" spans="1:8" ht="25.5" x14ac:dyDescent="0.25">
      <c r="A161" s="4" t="s">
        <v>18</v>
      </c>
      <c r="B161" s="9" t="s">
        <v>518</v>
      </c>
      <c r="C161" s="9" t="s">
        <v>519</v>
      </c>
      <c r="D161" s="10" t="s">
        <v>478</v>
      </c>
      <c r="E161" s="10" t="s">
        <v>479</v>
      </c>
      <c r="F161" s="7">
        <v>3000000</v>
      </c>
      <c r="G161" s="7"/>
      <c r="H161" s="11" t="s">
        <v>520</v>
      </c>
    </row>
    <row r="162" spans="1:8" ht="51" x14ac:dyDescent="0.25">
      <c r="A162" s="4" t="s">
        <v>18</v>
      </c>
      <c r="B162" s="9" t="s">
        <v>521</v>
      </c>
      <c r="C162" s="9" t="s">
        <v>522</v>
      </c>
      <c r="D162" s="10" t="s">
        <v>478</v>
      </c>
      <c r="E162" s="10" t="s">
        <v>523</v>
      </c>
      <c r="F162" s="7">
        <v>5000000</v>
      </c>
      <c r="G162" s="7">
        <v>3000000</v>
      </c>
      <c r="H162" s="11" t="s">
        <v>524</v>
      </c>
    </row>
    <row r="163" spans="1:8" ht="51" x14ac:dyDescent="0.25">
      <c r="A163" s="4" t="s">
        <v>18</v>
      </c>
      <c r="B163" s="9" t="s">
        <v>525</v>
      </c>
      <c r="C163" s="9" t="s">
        <v>526</v>
      </c>
      <c r="D163" s="10" t="s">
        <v>478</v>
      </c>
      <c r="E163" s="10" t="s">
        <v>492</v>
      </c>
      <c r="F163" s="7">
        <v>2000000</v>
      </c>
      <c r="G163" s="7">
        <v>1000000</v>
      </c>
      <c r="H163" s="11" t="s">
        <v>527</v>
      </c>
    </row>
    <row r="164" spans="1:8" ht="89.25" x14ac:dyDescent="0.25">
      <c r="A164" s="4" t="s">
        <v>18</v>
      </c>
      <c r="B164" s="9" t="s">
        <v>528</v>
      </c>
      <c r="C164" s="9" t="s">
        <v>529</v>
      </c>
      <c r="D164" s="10" t="s">
        <v>478</v>
      </c>
      <c r="E164" s="10" t="s">
        <v>479</v>
      </c>
      <c r="F164" s="7">
        <v>1900000</v>
      </c>
      <c r="G164" s="7">
        <v>1450000</v>
      </c>
      <c r="H164" s="11" t="s">
        <v>530</v>
      </c>
    </row>
    <row r="165" spans="1:8" ht="51" x14ac:dyDescent="0.25">
      <c r="A165" s="4" t="s">
        <v>12</v>
      </c>
      <c r="B165" s="9" t="s">
        <v>531</v>
      </c>
      <c r="C165" s="9" t="s">
        <v>532</v>
      </c>
      <c r="D165" s="10" t="s">
        <v>478</v>
      </c>
      <c r="E165" s="10" t="s">
        <v>533</v>
      </c>
      <c r="F165" s="7">
        <v>2000000</v>
      </c>
      <c r="G165" s="7">
        <v>1000000</v>
      </c>
      <c r="H165" s="11" t="s">
        <v>534</v>
      </c>
    </row>
    <row r="166" spans="1:8" ht="63.75" x14ac:dyDescent="0.25">
      <c r="A166" s="4" t="s">
        <v>12</v>
      </c>
      <c r="B166" s="9" t="s">
        <v>535</v>
      </c>
      <c r="C166" s="9" t="s">
        <v>536</v>
      </c>
      <c r="D166" s="10" t="s">
        <v>537</v>
      </c>
      <c r="E166" s="10" t="s">
        <v>538</v>
      </c>
      <c r="F166" s="7">
        <v>1000000</v>
      </c>
      <c r="G166" s="7">
        <v>1000000</v>
      </c>
      <c r="H166" s="11" t="s">
        <v>539</v>
      </c>
    </row>
    <row r="167" spans="1:8" ht="76.5" x14ac:dyDescent="0.25">
      <c r="A167" s="4" t="s">
        <v>12</v>
      </c>
      <c r="B167" s="9" t="s">
        <v>540</v>
      </c>
      <c r="C167" s="9" t="s">
        <v>541</v>
      </c>
      <c r="D167" s="10" t="s">
        <v>542</v>
      </c>
      <c r="E167" s="10" t="s">
        <v>543</v>
      </c>
      <c r="F167" s="7">
        <v>5000000</v>
      </c>
      <c r="G167" s="7">
        <f>3500000+807000</f>
        <v>4307000</v>
      </c>
      <c r="H167" s="11" t="s">
        <v>544</v>
      </c>
    </row>
    <row r="168" spans="1:8" ht="51" x14ac:dyDescent="0.25">
      <c r="A168" s="4" t="s">
        <v>18</v>
      </c>
      <c r="B168" s="9" t="s">
        <v>545</v>
      </c>
      <c r="C168" s="9" t="s">
        <v>546</v>
      </c>
      <c r="D168" s="10" t="s">
        <v>547</v>
      </c>
      <c r="E168" s="10" t="s">
        <v>548</v>
      </c>
      <c r="F168" s="7">
        <v>1695000</v>
      </c>
      <c r="G168" s="7">
        <v>722500</v>
      </c>
      <c r="H168" s="11" t="s">
        <v>549</v>
      </c>
    </row>
    <row r="169" spans="1:8" ht="63.75" x14ac:dyDescent="0.25">
      <c r="A169" s="4" t="s">
        <v>12</v>
      </c>
      <c r="B169" s="9" t="s">
        <v>550</v>
      </c>
      <c r="C169" s="9" t="s">
        <v>546</v>
      </c>
      <c r="D169" s="10" t="s">
        <v>547</v>
      </c>
      <c r="E169" s="10" t="s">
        <v>548</v>
      </c>
      <c r="F169" s="7">
        <v>1577500</v>
      </c>
      <c r="G169" s="7">
        <v>1577500</v>
      </c>
      <c r="H169" s="11" t="s">
        <v>551</v>
      </c>
    </row>
    <row r="170" spans="1:8" ht="51" x14ac:dyDescent="0.25">
      <c r="A170" s="4" t="s">
        <v>12</v>
      </c>
      <c r="B170" s="9" t="s">
        <v>552</v>
      </c>
      <c r="C170" s="9" t="s">
        <v>553</v>
      </c>
      <c r="D170" s="10" t="s">
        <v>547</v>
      </c>
      <c r="E170" s="10" t="s">
        <v>553</v>
      </c>
      <c r="F170" s="7">
        <v>1500000</v>
      </c>
      <c r="G170" s="7"/>
      <c r="H170" s="11" t="s">
        <v>554</v>
      </c>
    </row>
    <row r="171" spans="1:8" ht="51" x14ac:dyDescent="0.25">
      <c r="A171" s="4" t="s">
        <v>12</v>
      </c>
      <c r="B171" s="9" t="s">
        <v>555</v>
      </c>
      <c r="C171" s="9" t="s">
        <v>553</v>
      </c>
      <c r="D171" s="10" t="s">
        <v>547</v>
      </c>
      <c r="E171" s="10" t="s">
        <v>553</v>
      </c>
      <c r="F171" s="7">
        <v>3000000</v>
      </c>
      <c r="G171" s="7"/>
      <c r="H171" s="11" t="s">
        <v>556</v>
      </c>
    </row>
    <row r="172" spans="1:8" ht="51" x14ac:dyDescent="0.25">
      <c r="A172" s="4" t="s">
        <v>12</v>
      </c>
      <c r="B172" s="9" t="s">
        <v>557</v>
      </c>
      <c r="C172" s="9" t="s">
        <v>558</v>
      </c>
      <c r="D172" s="10" t="s">
        <v>547</v>
      </c>
      <c r="E172" s="10" t="s">
        <v>553</v>
      </c>
      <c r="F172" s="7">
        <v>3000000</v>
      </c>
      <c r="G172" s="7"/>
      <c r="H172" s="11" t="s">
        <v>559</v>
      </c>
    </row>
    <row r="173" spans="1:8" ht="38.25" x14ac:dyDescent="0.25">
      <c r="A173" s="4" t="s">
        <v>18</v>
      </c>
      <c r="B173" s="9" t="s">
        <v>560</v>
      </c>
      <c r="C173" s="9" t="s">
        <v>561</v>
      </c>
      <c r="D173" s="10" t="s">
        <v>547</v>
      </c>
      <c r="E173" s="10" t="s">
        <v>562</v>
      </c>
      <c r="F173" s="7">
        <v>4084340</v>
      </c>
      <c r="G173" s="7"/>
      <c r="H173" s="11" t="s">
        <v>563</v>
      </c>
    </row>
    <row r="174" spans="1:8" ht="51" x14ac:dyDescent="0.25">
      <c r="A174" s="4" t="s">
        <v>12</v>
      </c>
      <c r="B174" s="9" t="s">
        <v>564</v>
      </c>
      <c r="C174" s="9" t="s">
        <v>565</v>
      </c>
      <c r="D174" s="10" t="s">
        <v>547</v>
      </c>
      <c r="E174" s="10" t="s">
        <v>566</v>
      </c>
      <c r="F174" s="7">
        <v>5000000</v>
      </c>
      <c r="G174" s="7">
        <v>2000000</v>
      </c>
      <c r="H174" s="11" t="s">
        <v>567</v>
      </c>
    </row>
    <row r="175" spans="1:8" ht="38.25" x14ac:dyDescent="0.25">
      <c r="A175" s="4" t="s">
        <v>18</v>
      </c>
      <c r="B175" s="9" t="s">
        <v>568</v>
      </c>
      <c r="C175" s="9" t="s">
        <v>566</v>
      </c>
      <c r="D175" s="10" t="s">
        <v>547</v>
      </c>
      <c r="E175" s="10" t="s">
        <v>566</v>
      </c>
      <c r="F175" s="7">
        <v>3000000</v>
      </c>
      <c r="G175" s="7">
        <v>1000000</v>
      </c>
      <c r="H175" s="11" t="s">
        <v>569</v>
      </c>
    </row>
    <row r="176" spans="1:8" ht="63.75" x14ac:dyDescent="0.25">
      <c r="A176" s="4" t="s">
        <v>12</v>
      </c>
      <c r="B176" s="9" t="s">
        <v>570</v>
      </c>
      <c r="C176" s="9" t="s">
        <v>571</v>
      </c>
      <c r="D176" s="10" t="s">
        <v>547</v>
      </c>
      <c r="E176" s="10" t="s">
        <v>553</v>
      </c>
      <c r="F176" s="7">
        <v>3500000</v>
      </c>
      <c r="G176" s="7">
        <v>500000</v>
      </c>
      <c r="H176" s="11" t="s">
        <v>572</v>
      </c>
    </row>
    <row r="177" spans="1:8" ht="38.25" x14ac:dyDescent="0.25">
      <c r="A177" s="4" t="s">
        <v>12</v>
      </c>
      <c r="B177" s="9" t="s">
        <v>573</v>
      </c>
      <c r="C177" s="9" t="s">
        <v>574</v>
      </c>
      <c r="D177" s="10" t="s">
        <v>547</v>
      </c>
      <c r="E177" s="10" t="s">
        <v>575</v>
      </c>
      <c r="F177" s="7">
        <v>1250000</v>
      </c>
      <c r="G177" s="7"/>
      <c r="H177" s="11" t="s">
        <v>576</v>
      </c>
    </row>
    <row r="178" spans="1:8" ht="63.75" x14ac:dyDescent="0.25">
      <c r="A178" s="4" t="s">
        <v>12</v>
      </c>
      <c r="B178" s="9" t="s">
        <v>577</v>
      </c>
      <c r="C178" s="9" t="s">
        <v>578</v>
      </c>
      <c r="D178" s="10" t="s">
        <v>547</v>
      </c>
      <c r="E178" s="10" t="s">
        <v>575</v>
      </c>
      <c r="F178" s="7">
        <v>10000000</v>
      </c>
      <c r="G178" s="7">
        <v>2000000</v>
      </c>
      <c r="H178" s="11" t="s">
        <v>579</v>
      </c>
    </row>
    <row r="179" spans="1:8" ht="63.75" x14ac:dyDescent="0.25">
      <c r="A179" s="4" t="s">
        <v>12</v>
      </c>
      <c r="B179" s="9" t="s">
        <v>580</v>
      </c>
      <c r="C179" s="9" t="s">
        <v>581</v>
      </c>
      <c r="D179" s="10" t="s">
        <v>547</v>
      </c>
      <c r="E179" s="10" t="s">
        <v>581</v>
      </c>
      <c r="F179" s="7">
        <v>500000</v>
      </c>
      <c r="G179" s="7">
        <v>500000</v>
      </c>
      <c r="H179" s="11" t="s">
        <v>582</v>
      </c>
    </row>
    <row r="180" spans="1:8" ht="51" x14ac:dyDescent="0.25">
      <c r="A180" s="4" t="s">
        <v>18</v>
      </c>
      <c r="B180" s="9" t="s">
        <v>583</v>
      </c>
      <c r="C180" s="9" t="s">
        <v>584</v>
      </c>
      <c r="D180" s="10" t="s">
        <v>547</v>
      </c>
      <c r="E180" s="10" t="s">
        <v>584</v>
      </c>
      <c r="F180" s="7">
        <v>3000000</v>
      </c>
      <c r="G180" s="7"/>
      <c r="H180" s="11" t="s">
        <v>585</v>
      </c>
    </row>
    <row r="181" spans="1:8" ht="51" x14ac:dyDescent="0.25">
      <c r="A181" s="4" t="s">
        <v>12</v>
      </c>
      <c r="B181" s="9" t="s">
        <v>586</v>
      </c>
      <c r="C181" s="9" t="s">
        <v>587</v>
      </c>
      <c r="D181" s="10" t="s">
        <v>547</v>
      </c>
      <c r="E181" s="10" t="s">
        <v>588</v>
      </c>
      <c r="F181" s="7">
        <v>5000000</v>
      </c>
      <c r="G181" s="7">
        <v>1000000</v>
      </c>
      <c r="H181" s="11" t="s">
        <v>589</v>
      </c>
    </row>
    <row r="182" spans="1:8" ht="25.5" x14ac:dyDescent="0.25">
      <c r="A182" s="4" t="s">
        <v>18</v>
      </c>
      <c r="B182" s="9" t="s">
        <v>590</v>
      </c>
      <c r="C182" s="9" t="s">
        <v>591</v>
      </c>
      <c r="D182" s="10" t="s">
        <v>547</v>
      </c>
      <c r="E182" s="10" t="s">
        <v>592</v>
      </c>
      <c r="F182" s="7">
        <v>2000000</v>
      </c>
      <c r="G182" s="7">
        <v>2000000</v>
      </c>
      <c r="H182" s="11" t="s">
        <v>593</v>
      </c>
    </row>
    <row r="183" spans="1:8" ht="76.5" x14ac:dyDescent="0.25">
      <c r="A183" s="4" t="s">
        <v>12</v>
      </c>
      <c r="B183" s="9" t="s">
        <v>594</v>
      </c>
      <c r="C183" s="9" t="s">
        <v>595</v>
      </c>
      <c r="D183" s="10" t="s">
        <v>547</v>
      </c>
      <c r="E183" s="10" t="s">
        <v>566</v>
      </c>
      <c r="F183" s="7">
        <v>2290930</v>
      </c>
      <c r="G183" s="7"/>
      <c r="H183" s="11" t="s">
        <v>596</v>
      </c>
    </row>
    <row r="184" spans="1:8" ht="51" x14ac:dyDescent="0.25">
      <c r="A184" s="4" t="s">
        <v>18</v>
      </c>
      <c r="B184" s="9" t="s">
        <v>597</v>
      </c>
      <c r="C184" s="9" t="s">
        <v>598</v>
      </c>
      <c r="D184" s="10" t="s">
        <v>547</v>
      </c>
      <c r="E184" s="10" t="s">
        <v>599</v>
      </c>
      <c r="F184" s="7">
        <v>2000000</v>
      </c>
      <c r="G184" s="7">
        <v>500000</v>
      </c>
      <c r="H184" s="11" t="s">
        <v>600</v>
      </c>
    </row>
    <row r="185" spans="1:8" ht="63.75" x14ac:dyDescent="0.25">
      <c r="A185" s="4" t="s">
        <v>12</v>
      </c>
      <c r="B185" s="9" t="s">
        <v>601</v>
      </c>
      <c r="C185" s="9" t="s">
        <v>602</v>
      </c>
      <c r="D185" s="10" t="s">
        <v>547</v>
      </c>
      <c r="E185" s="10" t="s">
        <v>575</v>
      </c>
      <c r="F185" s="7">
        <v>1500000</v>
      </c>
      <c r="G185" s="7">
        <v>500000</v>
      </c>
      <c r="H185" s="11" t="s">
        <v>603</v>
      </c>
    </row>
    <row r="186" spans="1:8" ht="63.75" x14ac:dyDescent="0.25">
      <c r="A186" s="4" t="s">
        <v>12</v>
      </c>
      <c r="B186" s="9" t="s">
        <v>604</v>
      </c>
      <c r="C186" s="9" t="s">
        <v>605</v>
      </c>
      <c r="D186" s="10" t="s">
        <v>547</v>
      </c>
      <c r="E186" s="10" t="s">
        <v>575</v>
      </c>
      <c r="F186" s="7">
        <v>5000000</v>
      </c>
      <c r="G186" s="7">
        <v>500000</v>
      </c>
      <c r="H186" s="11" t="s">
        <v>606</v>
      </c>
    </row>
    <row r="187" spans="1:8" ht="51" x14ac:dyDescent="0.25">
      <c r="A187" s="4" t="s">
        <v>18</v>
      </c>
      <c r="B187" s="9" t="s">
        <v>607</v>
      </c>
      <c r="C187" s="9" t="s">
        <v>608</v>
      </c>
      <c r="D187" s="10" t="s">
        <v>547</v>
      </c>
      <c r="E187" s="10" t="s">
        <v>609</v>
      </c>
      <c r="F187" s="7">
        <v>1200000</v>
      </c>
      <c r="G187" s="7">
        <v>1200000</v>
      </c>
      <c r="H187" s="11" t="s">
        <v>610</v>
      </c>
    </row>
    <row r="188" spans="1:8" ht="63.75" x14ac:dyDescent="0.25">
      <c r="A188" s="4" t="s">
        <v>12</v>
      </c>
      <c r="B188" s="9" t="s">
        <v>611</v>
      </c>
      <c r="C188" s="9" t="s">
        <v>612</v>
      </c>
      <c r="D188" s="10" t="s">
        <v>547</v>
      </c>
      <c r="E188" s="10" t="s">
        <v>562</v>
      </c>
      <c r="F188" s="7">
        <v>1000000</v>
      </c>
      <c r="G188" s="7">
        <v>1000000</v>
      </c>
      <c r="H188" s="11" t="s">
        <v>613</v>
      </c>
    </row>
    <row r="189" spans="1:8" ht="25.5" x14ac:dyDescent="0.25">
      <c r="A189" s="4" t="s">
        <v>18</v>
      </c>
      <c r="B189" s="9" t="s">
        <v>614</v>
      </c>
      <c r="C189" s="9" t="s">
        <v>615</v>
      </c>
      <c r="D189" s="10" t="s">
        <v>616</v>
      </c>
      <c r="E189" s="10" t="s">
        <v>617</v>
      </c>
      <c r="F189" s="7">
        <v>1900000</v>
      </c>
      <c r="G189" s="7">
        <v>500000</v>
      </c>
      <c r="H189" s="11" t="s">
        <v>618</v>
      </c>
    </row>
    <row r="190" spans="1:8" ht="76.5" x14ac:dyDescent="0.25">
      <c r="A190" s="4" t="s">
        <v>12</v>
      </c>
      <c r="B190" s="9" t="s">
        <v>619</v>
      </c>
      <c r="C190" s="9" t="s">
        <v>620</v>
      </c>
      <c r="D190" s="10" t="s">
        <v>616</v>
      </c>
      <c r="E190" s="10" t="s">
        <v>620</v>
      </c>
      <c r="F190" s="7">
        <v>1750000</v>
      </c>
      <c r="G190" s="7"/>
      <c r="H190" s="11" t="s">
        <v>621</v>
      </c>
    </row>
    <row r="191" spans="1:8" ht="38.25" x14ac:dyDescent="0.25">
      <c r="A191" s="4" t="s">
        <v>12</v>
      </c>
      <c r="B191" s="9" t="s">
        <v>622</v>
      </c>
      <c r="C191" s="9" t="s">
        <v>623</v>
      </c>
      <c r="D191" s="10" t="s">
        <v>616</v>
      </c>
      <c r="E191" s="10" t="s">
        <v>624</v>
      </c>
      <c r="F191" s="7">
        <v>750000</v>
      </c>
      <c r="G191" s="7">
        <v>750000</v>
      </c>
      <c r="H191" s="11" t="s">
        <v>625</v>
      </c>
    </row>
    <row r="192" spans="1:8" ht="38.25" x14ac:dyDescent="0.25">
      <c r="A192" s="4" t="s">
        <v>12</v>
      </c>
      <c r="B192" s="9" t="s">
        <v>626</v>
      </c>
      <c r="C192" s="9" t="s">
        <v>627</v>
      </c>
      <c r="D192" s="10" t="s">
        <v>616</v>
      </c>
      <c r="E192" s="10" t="s">
        <v>620</v>
      </c>
      <c r="F192" s="7">
        <v>6000000</v>
      </c>
      <c r="G192" s="7">
        <v>3500000</v>
      </c>
      <c r="H192" s="11" t="s">
        <v>628</v>
      </c>
    </row>
    <row r="193" spans="1:8" ht="51" x14ac:dyDescent="0.25">
      <c r="A193" s="4" t="s">
        <v>12</v>
      </c>
      <c r="B193" s="9" t="s">
        <v>629</v>
      </c>
      <c r="C193" s="9" t="s">
        <v>630</v>
      </c>
      <c r="D193" s="10" t="s">
        <v>616</v>
      </c>
      <c r="E193" s="10" t="s">
        <v>631</v>
      </c>
      <c r="F193" s="7">
        <v>1473500</v>
      </c>
      <c r="G193" s="7"/>
      <c r="H193" s="11" t="s">
        <v>632</v>
      </c>
    </row>
    <row r="194" spans="1:8" ht="63.75" x14ac:dyDescent="0.25">
      <c r="A194" s="4" t="s">
        <v>12</v>
      </c>
      <c r="B194" s="9" t="s">
        <v>633</v>
      </c>
      <c r="C194" s="9" t="s">
        <v>634</v>
      </c>
      <c r="D194" s="10" t="s">
        <v>635</v>
      </c>
      <c r="E194" s="10" t="s">
        <v>592</v>
      </c>
      <c r="F194" s="7">
        <v>575000</v>
      </c>
      <c r="G194" s="7">
        <v>575000</v>
      </c>
      <c r="H194" s="11" t="s">
        <v>636</v>
      </c>
    </row>
    <row r="195" spans="1:8" ht="25.5" x14ac:dyDescent="0.25">
      <c r="A195" s="4" t="s">
        <v>12</v>
      </c>
      <c r="B195" s="9" t="s">
        <v>637</v>
      </c>
      <c r="C195" s="9" t="s">
        <v>638</v>
      </c>
      <c r="D195" s="10" t="s">
        <v>635</v>
      </c>
      <c r="E195" s="10" t="s">
        <v>639</v>
      </c>
      <c r="F195" s="7">
        <v>9061818</v>
      </c>
      <c r="G195" s="7">
        <v>1000000</v>
      </c>
      <c r="H195" s="11" t="s">
        <v>640</v>
      </c>
    </row>
    <row r="196" spans="1:8" ht="51" x14ac:dyDescent="0.25">
      <c r="A196" s="4" t="s">
        <v>12</v>
      </c>
      <c r="B196" s="9" t="s">
        <v>641</v>
      </c>
      <c r="C196" s="9" t="s">
        <v>642</v>
      </c>
      <c r="D196" s="10" t="s">
        <v>635</v>
      </c>
      <c r="E196" s="10" t="s">
        <v>643</v>
      </c>
      <c r="F196" s="7">
        <v>790200</v>
      </c>
      <c r="G196" s="7">
        <v>500000</v>
      </c>
      <c r="H196" s="11" t="s">
        <v>644</v>
      </c>
    </row>
    <row r="197" spans="1:8" ht="38.25" x14ac:dyDescent="0.25">
      <c r="A197" s="4" t="s">
        <v>18</v>
      </c>
      <c r="B197" s="9" t="s">
        <v>645</v>
      </c>
      <c r="C197" s="9" t="s">
        <v>646</v>
      </c>
      <c r="D197" s="10" t="s">
        <v>635</v>
      </c>
      <c r="E197" s="10" t="s">
        <v>592</v>
      </c>
      <c r="F197" s="7">
        <v>4469612</v>
      </c>
      <c r="G197" s="7"/>
      <c r="H197" s="11" t="s">
        <v>647</v>
      </c>
    </row>
    <row r="198" spans="1:8" ht="51" x14ac:dyDescent="0.25">
      <c r="A198" s="4" t="s">
        <v>18</v>
      </c>
      <c r="B198" s="17" t="s">
        <v>648</v>
      </c>
      <c r="C198" s="9" t="s">
        <v>649</v>
      </c>
      <c r="D198" s="10" t="s">
        <v>635</v>
      </c>
      <c r="E198" s="10" t="s">
        <v>643</v>
      </c>
      <c r="F198" s="7">
        <v>1500000</v>
      </c>
      <c r="G198" s="7"/>
      <c r="H198" s="11" t="s">
        <v>650</v>
      </c>
    </row>
    <row r="199" spans="1:8" ht="76.5" x14ac:dyDescent="0.25">
      <c r="A199" s="4" t="s">
        <v>12</v>
      </c>
      <c r="B199" s="9" t="s">
        <v>651</v>
      </c>
      <c r="C199" s="9" t="s">
        <v>652</v>
      </c>
      <c r="D199" s="10" t="s">
        <v>635</v>
      </c>
      <c r="E199" s="10" t="s">
        <v>653</v>
      </c>
      <c r="F199" s="7">
        <v>5000000</v>
      </c>
      <c r="G199" s="7">
        <v>550000</v>
      </c>
      <c r="H199" s="11" t="s">
        <v>654</v>
      </c>
    </row>
    <row r="200" spans="1:8" ht="51" x14ac:dyDescent="0.25">
      <c r="A200" s="4" t="s">
        <v>12</v>
      </c>
      <c r="B200" s="9" t="s">
        <v>655</v>
      </c>
      <c r="C200" s="9" t="s">
        <v>656</v>
      </c>
      <c r="D200" s="10" t="s">
        <v>635</v>
      </c>
      <c r="E200" s="10" t="s">
        <v>643</v>
      </c>
      <c r="F200" s="7">
        <v>4719420</v>
      </c>
      <c r="G200" s="7"/>
      <c r="H200" s="11" t="s">
        <v>657</v>
      </c>
    </row>
    <row r="201" spans="1:8" ht="38.25" x14ac:dyDescent="0.25">
      <c r="A201" s="4" t="s">
        <v>12</v>
      </c>
      <c r="B201" s="9" t="s">
        <v>658</v>
      </c>
      <c r="C201" s="9" t="s">
        <v>659</v>
      </c>
      <c r="D201" s="10" t="s">
        <v>635</v>
      </c>
      <c r="E201" s="10" t="s">
        <v>592</v>
      </c>
      <c r="F201" s="7">
        <v>500000</v>
      </c>
      <c r="G201" s="7">
        <v>500000</v>
      </c>
      <c r="H201" s="11" t="s">
        <v>660</v>
      </c>
    </row>
    <row r="202" spans="1:8" ht="51" x14ac:dyDescent="0.25">
      <c r="A202" s="4" t="s">
        <v>12</v>
      </c>
      <c r="B202" s="9" t="s">
        <v>661</v>
      </c>
      <c r="C202" s="9" t="s">
        <v>662</v>
      </c>
      <c r="D202" s="10" t="s">
        <v>635</v>
      </c>
      <c r="E202" s="10" t="s">
        <v>643</v>
      </c>
      <c r="F202" s="7">
        <v>1500000</v>
      </c>
      <c r="G202" s="7"/>
      <c r="H202" s="11" t="s">
        <v>663</v>
      </c>
    </row>
    <row r="203" spans="1:8" ht="63.75" x14ac:dyDescent="0.25">
      <c r="A203" s="4" t="s">
        <v>18</v>
      </c>
      <c r="B203" s="9" t="s">
        <v>664</v>
      </c>
      <c r="C203" s="9" t="s">
        <v>665</v>
      </c>
      <c r="D203" s="10" t="s">
        <v>635</v>
      </c>
      <c r="E203" s="10" t="s">
        <v>666</v>
      </c>
      <c r="F203" s="7">
        <v>1000000</v>
      </c>
      <c r="G203" s="7"/>
      <c r="H203" s="11" t="s">
        <v>667</v>
      </c>
    </row>
    <row r="204" spans="1:8" ht="25.5" x14ac:dyDescent="0.25">
      <c r="A204" s="4" t="s">
        <v>12</v>
      </c>
      <c r="B204" s="9" t="s">
        <v>668</v>
      </c>
      <c r="C204" s="9" t="s">
        <v>668</v>
      </c>
      <c r="D204" s="10" t="s">
        <v>669</v>
      </c>
      <c r="E204" s="10" t="s">
        <v>670</v>
      </c>
      <c r="F204" s="7">
        <v>1000000</v>
      </c>
      <c r="G204" s="7"/>
      <c r="H204" s="11" t="s">
        <v>671</v>
      </c>
    </row>
    <row r="205" spans="1:8" ht="38.25" x14ac:dyDescent="0.25">
      <c r="A205" s="4" t="s">
        <v>12</v>
      </c>
      <c r="B205" s="9" t="s">
        <v>672</v>
      </c>
      <c r="C205" s="9" t="s">
        <v>673</v>
      </c>
      <c r="D205" s="10" t="s">
        <v>669</v>
      </c>
      <c r="E205" s="10" t="s">
        <v>674</v>
      </c>
      <c r="F205" s="7">
        <v>1454500</v>
      </c>
      <c r="G205" s="7">
        <v>1454500</v>
      </c>
      <c r="H205" s="11" t="s">
        <v>675</v>
      </c>
    </row>
    <row r="206" spans="1:8" ht="25.5" x14ac:dyDescent="0.25">
      <c r="A206" s="4" t="s">
        <v>18</v>
      </c>
      <c r="B206" s="9" t="s">
        <v>676</v>
      </c>
      <c r="C206" s="9" t="s">
        <v>677</v>
      </c>
      <c r="D206" s="10" t="s">
        <v>669</v>
      </c>
      <c r="E206" s="10" t="s">
        <v>678</v>
      </c>
      <c r="F206" s="7">
        <v>2000000</v>
      </c>
      <c r="G206" s="7"/>
      <c r="H206" s="11" t="s">
        <v>679</v>
      </c>
    </row>
    <row r="207" spans="1:8" ht="51" x14ac:dyDescent="0.25">
      <c r="A207" s="4" t="s">
        <v>12</v>
      </c>
      <c r="B207" s="9" t="s">
        <v>680</v>
      </c>
      <c r="C207" s="9" t="s">
        <v>681</v>
      </c>
      <c r="D207" s="10" t="s">
        <v>669</v>
      </c>
      <c r="E207" s="10" t="s">
        <v>682</v>
      </c>
      <c r="F207" s="7">
        <v>650000</v>
      </c>
      <c r="G207" s="7"/>
      <c r="H207" s="11" t="s">
        <v>683</v>
      </c>
    </row>
    <row r="208" spans="1:8" ht="63.75" x14ac:dyDescent="0.25">
      <c r="A208" s="4" t="s">
        <v>12</v>
      </c>
      <c r="B208" s="9" t="s">
        <v>684</v>
      </c>
      <c r="C208" s="9" t="s">
        <v>685</v>
      </c>
      <c r="D208" s="10" t="s">
        <v>686</v>
      </c>
      <c r="E208" s="10" t="s">
        <v>687</v>
      </c>
      <c r="F208" s="7">
        <v>2000000</v>
      </c>
      <c r="G208" s="7">
        <v>1000000</v>
      </c>
      <c r="H208" s="11" t="s">
        <v>688</v>
      </c>
    </row>
    <row r="209" spans="1:8" ht="38.25" x14ac:dyDescent="0.25">
      <c r="A209" s="4" t="s">
        <v>12</v>
      </c>
      <c r="B209" s="9" t="s">
        <v>689</v>
      </c>
      <c r="C209" s="9" t="s">
        <v>690</v>
      </c>
      <c r="D209" s="10" t="s">
        <v>686</v>
      </c>
      <c r="E209" s="10" t="s">
        <v>179</v>
      </c>
      <c r="F209" s="7">
        <v>2000000</v>
      </c>
      <c r="G209" s="7">
        <f>1000000+500000</f>
        <v>1500000</v>
      </c>
      <c r="H209" s="11" t="s">
        <v>691</v>
      </c>
    </row>
    <row r="210" spans="1:8" ht="38.25" x14ac:dyDescent="0.25">
      <c r="A210" s="4" t="s">
        <v>18</v>
      </c>
      <c r="B210" s="9" t="s">
        <v>692</v>
      </c>
      <c r="C210" s="9" t="s">
        <v>693</v>
      </c>
      <c r="D210" s="10" t="s">
        <v>686</v>
      </c>
      <c r="E210" s="10" t="s">
        <v>694</v>
      </c>
      <c r="F210" s="7">
        <v>1000000</v>
      </c>
      <c r="G210" s="7">
        <v>1000000</v>
      </c>
      <c r="H210" s="11" t="s">
        <v>695</v>
      </c>
    </row>
    <row r="211" spans="1:8" ht="38.25" x14ac:dyDescent="0.25">
      <c r="A211" s="4" t="s">
        <v>12</v>
      </c>
      <c r="B211" s="9" t="s">
        <v>696</v>
      </c>
      <c r="C211" s="9" t="s">
        <v>697</v>
      </c>
      <c r="D211" s="10" t="s">
        <v>698</v>
      </c>
      <c r="E211" s="10" t="s">
        <v>699</v>
      </c>
      <c r="F211" s="7">
        <v>2500000</v>
      </c>
      <c r="G211" s="7">
        <f>2000000+500000</f>
        <v>2500000</v>
      </c>
      <c r="H211" s="11" t="s">
        <v>700</v>
      </c>
    </row>
    <row r="212" spans="1:8" ht="63.75" x14ac:dyDescent="0.25">
      <c r="A212" s="4" t="s">
        <v>18</v>
      </c>
      <c r="B212" s="9" t="s">
        <v>701</v>
      </c>
      <c r="C212" s="9" t="s">
        <v>702</v>
      </c>
      <c r="D212" s="10" t="s">
        <v>698</v>
      </c>
      <c r="E212" s="10" t="s">
        <v>703</v>
      </c>
      <c r="F212" s="7">
        <v>4000000</v>
      </c>
      <c r="G212" s="7">
        <f>1500000+500000</f>
        <v>2000000</v>
      </c>
      <c r="H212" s="11" t="s">
        <v>704</v>
      </c>
    </row>
    <row r="213" spans="1:8" ht="51" x14ac:dyDescent="0.25">
      <c r="A213" s="4" t="s">
        <v>12</v>
      </c>
      <c r="B213" s="9" t="s">
        <v>705</v>
      </c>
      <c r="C213" s="9" t="s">
        <v>706</v>
      </c>
      <c r="D213" s="10" t="s">
        <v>698</v>
      </c>
      <c r="E213" s="10" t="s">
        <v>707</v>
      </c>
      <c r="F213" s="7">
        <v>1000000</v>
      </c>
      <c r="G213" s="7">
        <v>750000</v>
      </c>
      <c r="H213" s="11" t="s">
        <v>708</v>
      </c>
    </row>
    <row r="214" spans="1:8" ht="38.25" x14ac:dyDescent="0.25">
      <c r="A214" s="4" t="s">
        <v>18</v>
      </c>
      <c r="B214" s="9" t="s">
        <v>709</v>
      </c>
      <c r="C214" s="9" t="s">
        <v>710</v>
      </c>
      <c r="D214" s="10" t="s">
        <v>698</v>
      </c>
      <c r="E214" s="10" t="s">
        <v>711</v>
      </c>
      <c r="F214" s="7">
        <v>10330869</v>
      </c>
      <c r="G214" s="7">
        <v>3000000</v>
      </c>
      <c r="H214" s="11" t="s">
        <v>712</v>
      </c>
    </row>
    <row r="215" spans="1:8" ht="51" x14ac:dyDescent="0.25">
      <c r="A215" s="4" t="s">
        <v>12</v>
      </c>
      <c r="B215" s="9" t="s">
        <v>713</v>
      </c>
      <c r="C215" s="9" t="s">
        <v>714</v>
      </c>
      <c r="D215" s="10" t="s">
        <v>698</v>
      </c>
      <c r="E215" s="10" t="s">
        <v>715</v>
      </c>
      <c r="F215" s="7">
        <v>3000000</v>
      </c>
      <c r="G215" s="7">
        <f>2000000+1000000</f>
        <v>3000000</v>
      </c>
      <c r="H215" s="11" t="s">
        <v>716</v>
      </c>
    </row>
    <row r="216" spans="1:8" ht="51" x14ac:dyDescent="0.25">
      <c r="A216" s="4" t="s">
        <v>12</v>
      </c>
      <c r="B216" s="9" t="s">
        <v>717</v>
      </c>
      <c r="C216" s="9" t="s">
        <v>718</v>
      </c>
      <c r="D216" s="10" t="s">
        <v>698</v>
      </c>
      <c r="E216" s="10" t="s">
        <v>719</v>
      </c>
      <c r="F216" s="7">
        <v>15035322</v>
      </c>
      <c r="G216" s="7">
        <v>1000000</v>
      </c>
      <c r="H216" s="11" t="s">
        <v>720</v>
      </c>
    </row>
    <row r="217" spans="1:8" ht="38.25" x14ac:dyDescent="0.25">
      <c r="A217" s="4" t="s">
        <v>12</v>
      </c>
      <c r="B217" s="9" t="s">
        <v>721</v>
      </c>
      <c r="C217" s="9" t="s">
        <v>722</v>
      </c>
      <c r="D217" s="10" t="s">
        <v>698</v>
      </c>
      <c r="E217" s="10" t="s">
        <v>723</v>
      </c>
      <c r="F217" s="7">
        <v>1400000</v>
      </c>
      <c r="G217" s="7">
        <f>750000+600000</f>
        <v>1350000</v>
      </c>
      <c r="H217" s="11" t="s">
        <v>724</v>
      </c>
    </row>
    <row r="218" spans="1:8" ht="51" x14ac:dyDescent="0.25">
      <c r="A218" s="4" t="s">
        <v>18</v>
      </c>
      <c r="B218" s="9" t="s">
        <v>725</v>
      </c>
      <c r="C218" s="9" t="s">
        <v>726</v>
      </c>
      <c r="D218" s="10" t="s">
        <v>698</v>
      </c>
      <c r="E218" s="10" t="s">
        <v>727</v>
      </c>
      <c r="F218" s="7">
        <v>2140166</v>
      </c>
      <c r="G218" s="7">
        <v>2140166</v>
      </c>
      <c r="H218" s="11" t="s">
        <v>728</v>
      </c>
    </row>
    <row r="219" spans="1:8" ht="63.75" x14ac:dyDescent="0.25">
      <c r="A219" s="4" t="s">
        <v>12</v>
      </c>
      <c r="B219" s="9" t="s">
        <v>729</v>
      </c>
      <c r="C219" s="9" t="s">
        <v>730</v>
      </c>
      <c r="D219" s="10" t="s">
        <v>698</v>
      </c>
      <c r="E219" s="10" t="s">
        <v>731</v>
      </c>
      <c r="F219" s="7">
        <v>1000000</v>
      </c>
      <c r="G219" s="7">
        <f>550000+450000</f>
        <v>1000000</v>
      </c>
      <c r="H219" s="11" t="s">
        <v>732</v>
      </c>
    </row>
    <row r="220" spans="1:8" ht="63.75" x14ac:dyDescent="0.25">
      <c r="A220" s="4" t="s">
        <v>12</v>
      </c>
      <c r="B220" s="9" t="s">
        <v>733</v>
      </c>
      <c r="C220" s="9" t="s">
        <v>734</v>
      </c>
      <c r="D220" s="10" t="s">
        <v>698</v>
      </c>
      <c r="E220" s="10" t="s">
        <v>735</v>
      </c>
      <c r="F220" s="7">
        <v>4000000</v>
      </c>
      <c r="G220" s="7">
        <f>1900000+500000+500000</f>
        <v>2900000</v>
      </c>
      <c r="H220" s="11" t="s">
        <v>736</v>
      </c>
    </row>
    <row r="221" spans="1:8" ht="25.5" x14ac:dyDescent="0.25">
      <c r="A221" s="4" t="s">
        <v>18</v>
      </c>
      <c r="B221" s="9" t="s">
        <v>737</v>
      </c>
      <c r="C221" s="9" t="s">
        <v>738</v>
      </c>
      <c r="D221" s="10" t="s">
        <v>698</v>
      </c>
      <c r="E221" s="10" t="s">
        <v>739</v>
      </c>
      <c r="F221" s="7">
        <v>2929475</v>
      </c>
      <c r="G221" s="7"/>
      <c r="H221" s="11" t="s">
        <v>740</v>
      </c>
    </row>
    <row r="222" spans="1:8" ht="25.5" x14ac:dyDescent="0.25">
      <c r="A222" s="4" t="s">
        <v>18</v>
      </c>
      <c r="B222" s="9" t="s">
        <v>741</v>
      </c>
      <c r="C222" s="9" t="s">
        <v>742</v>
      </c>
      <c r="D222" s="10" t="s">
        <v>698</v>
      </c>
      <c r="E222" s="10" t="s">
        <v>743</v>
      </c>
      <c r="F222" s="7">
        <v>3000000</v>
      </c>
      <c r="G222" s="7">
        <v>1000000</v>
      </c>
      <c r="H222" s="11" t="s">
        <v>744</v>
      </c>
    </row>
    <row r="223" spans="1:8" ht="63.75" x14ac:dyDescent="0.25">
      <c r="A223" s="4" t="s">
        <v>12</v>
      </c>
      <c r="B223" s="9" t="s">
        <v>745</v>
      </c>
      <c r="C223" s="9" t="s">
        <v>746</v>
      </c>
      <c r="D223" s="10" t="s">
        <v>698</v>
      </c>
      <c r="E223" s="10" t="s">
        <v>747</v>
      </c>
      <c r="F223" s="7">
        <v>1000000</v>
      </c>
      <c r="G223" s="7">
        <v>1000000</v>
      </c>
      <c r="H223" s="11" t="s">
        <v>748</v>
      </c>
    </row>
    <row r="224" spans="1:8" ht="38.25" x14ac:dyDescent="0.25">
      <c r="A224" s="4" t="s">
        <v>18</v>
      </c>
      <c r="B224" s="9" t="s">
        <v>749</v>
      </c>
      <c r="C224" s="9" t="s">
        <v>750</v>
      </c>
      <c r="D224" s="10" t="s">
        <v>698</v>
      </c>
      <c r="E224" s="10" t="s">
        <v>711</v>
      </c>
      <c r="F224" s="7">
        <v>5000000</v>
      </c>
      <c r="G224" s="7">
        <v>1500000</v>
      </c>
      <c r="H224" s="11" t="s">
        <v>751</v>
      </c>
    </row>
    <row r="225" spans="1:8" ht="51" x14ac:dyDescent="0.25">
      <c r="A225" s="4" t="s">
        <v>12</v>
      </c>
      <c r="B225" s="9" t="s">
        <v>752</v>
      </c>
      <c r="C225" s="9" t="s">
        <v>753</v>
      </c>
      <c r="D225" s="10" t="s">
        <v>754</v>
      </c>
      <c r="E225" s="10" t="s">
        <v>755</v>
      </c>
      <c r="F225" s="7">
        <v>850000</v>
      </c>
      <c r="G225" s="7">
        <v>850000</v>
      </c>
      <c r="H225" s="11" t="s">
        <v>756</v>
      </c>
    </row>
    <row r="226" spans="1:8" ht="25.5" x14ac:dyDescent="0.25">
      <c r="A226" s="4" t="s">
        <v>18</v>
      </c>
      <c r="B226" s="9" t="s">
        <v>757</v>
      </c>
      <c r="C226" s="9" t="s">
        <v>758</v>
      </c>
      <c r="D226" s="10" t="s">
        <v>759</v>
      </c>
      <c r="E226" s="10" t="s">
        <v>760</v>
      </c>
      <c r="F226" s="7">
        <v>900000</v>
      </c>
      <c r="G226" s="7">
        <v>900000</v>
      </c>
      <c r="H226" s="11" t="s">
        <v>761</v>
      </c>
    </row>
    <row r="227" spans="1:8" ht="38.25" x14ac:dyDescent="0.25">
      <c r="A227" s="4" t="s">
        <v>18</v>
      </c>
      <c r="B227" s="9" t="s">
        <v>762</v>
      </c>
      <c r="C227" s="9" t="s">
        <v>763</v>
      </c>
      <c r="D227" s="10" t="s">
        <v>759</v>
      </c>
      <c r="E227" s="10" t="s">
        <v>764</v>
      </c>
      <c r="F227" s="7">
        <v>1100000</v>
      </c>
      <c r="G227" s="7">
        <v>1000000</v>
      </c>
      <c r="H227" s="11" t="s">
        <v>765</v>
      </c>
    </row>
    <row r="228" spans="1:8" ht="76.5" x14ac:dyDescent="0.25">
      <c r="A228" s="4" t="s">
        <v>12</v>
      </c>
      <c r="B228" s="9" t="s">
        <v>766</v>
      </c>
      <c r="C228" s="9" t="s">
        <v>767</v>
      </c>
      <c r="D228" s="10" t="s">
        <v>768</v>
      </c>
      <c r="E228" s="10" t="s">
        <v>769</v>
      </c>
      <c r="F228" s="7">
        <v>1675429</v>
      </c>
      <c r="G228" s="7"/>
      <c r="H228" s="11" t="s">
        <v>770</v>
      </c>
    </row>
    <row r="229" spans="1:8" ht="38.25" x14ac:dyDescent="0.25">
      <c r="A229" s="4" t="s">
        <v>12</v>
      </c>
      <c r="B229" s="9" t="s">
        <v>771</v>
      </c>
      <c r="C229" s="9" t="s">
        <v>772</v>
      </c>
      <c r="D229" s="10" t="s">
        <v>773</v>
      </c>
      <c r="E229" s="10" t="s">
        <v>774</v>
      </c>
      <c r="F229" s="7">
        <v>5000000</v>
      </c>
      <c r="G229" s="7">
        <v>3000000</v>
      </c>
      <c r="H229" s="11" t="s">
        <v>775</v>
      </c>
    </row>
    <row r="230" spans="1:8" ht="76.5" x14ac:dyDescent="0.25">
      <c r="A230" s="4" t="s">
        <v>18</v>
      </c>
      <c r="B230" s="9" t="s">
        <v>776</v>
      </c>
      <c r="C230" s="9" t="s">
        <v>777</v>
      </c>
      <c r="D230" s="10" t="s">
        <v>778</v>
      </c>
      <c r="E230" s="10" t="s">
        <v>779</v>
      </c>
      <c r="F230" s="7">
        <v>1500000</v>
      </c>
      <c r="G230" s="7"/>
      <c r="H230" s="11" t="s">
        <v>780</v>
      </c>
    </row>
    <row r="231" spans="1:8" ht="51" x14ac:dyDescent="0.25">
      <c r="A231" s="4" t="s">
        <v>12</v>
      </c>
      <c r="B231" s="9" t="s">
        <v>781</v>
      </c>
      <c r="C231" s="9" t="s">
        <v>782</v>
      </c>
      <c r="D231" s="10" t="s">
        <v>778</v>
      </c>
      <c r="E231" s="10" t="s">
        <v>783</v>
      </c>
      <c r="F231" s="7">
        <v>1892000</v>
      </c>
      <c r="G231" s="7"/>
      <c r="H231" s="11" t="s">
        <v>784</v>
      </c>
    </row>
    <row r="232" spans="1:8" ht="51" x14ac:dyDescent="0.25">
      <c r="A232" s="4" t="s">
        <v>12</v>
      </c>
      <c r="B232" s="9" t="s">
        <v>785</v>
      </c>
      <c r="C232" s="9" t="s">
        <v>786</v>
      </c>
      <c r="D232" s="10" t="s">
        <v>778</v>
      </c>
      <c r="E232" s="10" t="s">
        <v>787</v>
      </c>
      <c r="F232" s="7">
        <v>1789000</v>
      </c>
      <c r="G232" s="7">
        <f>700000+1089000</f>
        <v>1789000</v>
      </c>
      <c r="H232" s="11" t="s">
        <v>788</v>
      </c>
    </row>
    <row r="233" spans="1:8" ht="63.75" x14ac:dyDescent="0.25">
      <c r="A233" s="4" t="s">
        <v>12</v>
      </c>
      <c r="B233" s="9" t="s">
        <v>789</v>
      </c>
      <c r="C233" s="9" t="s">
        <v>790</v>
      </c>
      <c r="D233" s="10" t="s">
        <v>791</v>
      </c>
      <c r="E233" s="10" t="s">
        <v>792</v>
      </c>
      <c r="F233" s="7">
        <v>3000000</v>
      </c>
      <c r="G233" s="7">
        <v>2500000</v>
      </c>
      <c r="H233" s="11" t="s">
        <v>793</v>
      </c>
    </row>
    <row r="234" spans="1:8" ht="63.75" x14ac:dyDescent="0.25">
      <c r="A234" s="4" t="s">
        <v>12</v>
      </c>
      <c r="B234" s="9" t="s">
        <v>794</v>
      </c>
      <c r="C234" s="9" t="s">
        <v>795</v>
      </c>
      <c r="D234" s="10" t="s">
        <v>791</v>
      </c>
      <c r="E234" s="10" t="s">
        <v>796</v>
      </c>
      <c r="F234" s="7">
        <v>1260500</v>
      </c>
      <c r="G234" s="7">
        <v>1260500</v>
      </c>
      <c r="H234" s="11" t="s">
        <v>797</v>
      </c>
    </row>
    <row r="235" spans="1:8" ht="63.75" x14ac:dyDescent="0.25">
      <c r="A235" s="4" t="s">
        <v>18</v>
      </c>
      <c r="B235" s="9" t="s">
        <v>798</v>
      </c>
      <c r="C235" s="9" t="s">
        <v>798</v>
      </c>
      <c r="D235" s="10" t="s">
        <v>791</v>
      </c>
      <c r="E235" s="10" t="s">
        <v>792</v>
      </c>
      <c r="F235" s="7">
        <v>1250000</v>
      </c>
      <c r="G235" s="7">
        <v>1250000</v>
      </c>
      <c r="H235" s="11" t="s">
        <v>799</v>
      </c>
    </row>
    <row r="236" spans="1:8" ht="76.5" x14ac:dyDescent="0.25">
      <c r="A236" s="4" t="s">
        <v>12</v>
      </c>
      <c r="B236" s="9" t="s">
        <v>800</v>
      </c>
      <c r="C236" s="9" t="s">
        <v>801</v>
      </c>
      <c r="D236" s="10" t="s">
        <v>791</v>
      </c>
      <c r="E236" s="10" t="s">
        <v>802</v>
      </c>
      <c r="F236" s="7">
        <v>5000000</v>
      </c>
      <c r="G236" s="7">
        <v>1000000</v>
      </c>
      <c r="H236" s="11" t="s">
        <v>803</v>
      </c>
    </row>
    <row r="237" spans="1:8" ht="76.5" x14ac:dyDescent="0.25">
      <c r="A237" s="4" t="s">
        <v>12</v>
      </c>
      <c r="B237" s="9" t="s">
        <v>804</v>
      </c>
      <c r="C237" s="9" t="s">
        <v>805</v>
      </c>
      <c r="D237" s="10" t="s">
        <v>791</v>
      </c>
      <c r="E237" s="10" t="s">
        <v>802</v>
      </c>
      <c r="F237" s="7">
        <v>2000000</v>
      </c>
      <c r="G237" s="7">
        <v>500000</v>
      </c>
      <c r="H237" s="11" t="s">
        <v>806</v>
      </c>
    </row>
    <row r="238" spans="1:8" ht="63.75" x14ac:dyDescent="0.25">
      <c r="A238" s="4" t="s">
        <v>18</v>
      </c>
      <c r="B238" s="9" t="s">
        <v>807</v>
      </c>
      <c r="C238" s="9" t="s">
        <v>808</v>
      </c>
      <c r="D238" s="10" t="s">
        <v>791</v>
      </c>
      <c r="E238" s="10" t="s">
        <v>809</v>
      </c>
      <c r="F238" s="7">
        <v>4000000</v>
      </c>
      <c r="G238" s="7">
        <v>1000000</v>
      </c>
      <c r="H238" s="11" t="s">
        <v>810</v>
      </c>
    </row>
    <row r="239" spans="1:8" ht="51" x14ac:dyDescent="0.25">
      <c r="A239" s="4" t="s">
        <v>12</v>
      </c>
      <c r="B239" s="9" t="s">
        <v>811</v>
      </c>
      <c r="C239" s="9" t="s">
        <v>812</v>
      </c>
      <c r="D239" s="10" t="s">
        <v>791</v>
      </c>
      <c r="E239" s="10" t="s">
        <v>813</v>
      </c>
      <c r="F239" s="7">
        <v>2000000</v>
      </c>
      <c r="G239" s="7">
        <v>1000000</v>
      </c>
      <c r="H239" s="11" t="s">
        <v>814</v>
      </c>
    </row>
    <row r="240" spans="1:8" ht="25.5" x14ac:dyDescent="0.25">
      <c r="A240" s="4" t="s">
        <v>12</v>
      </c>
      <c r="B240" s="9" t="s">
        <v>815</v>
      </c>
      <c r="C240" s="9" t="s">
        <v>816</v>
      </c>
      <c r="D240" s="10" t="s">
        <v>791</v>
      </c>
      <c r="E240" s="10" t="s">
        <v>813</v>
      </c>
      <c r="F240" s="7">
        <v>3220881</v>
      </c>
      <c r="G240" s="7">
        <v>2000000</v>
      </c>
      <c r="H240" s="11" t="s">
        <v>817</v>
      </c>
    </row>
    <row r="241" spans="1:8" ht="38.25" x14ac:dyDescent="0.25">
      <c r="A241" s="4" t="s">
        <v>12</v>
      </c>
      <c r="B241" s="9" t="s">
        <v>818</v>
      </c>
      <c r="C241" s="9" t="s">
        <v>819</v>
      </c>
      <c r="D241" s="10" t="s">
        <v>820</v>
      </c>
      <c r="E241" s="10" t="s">
        <v>821</v>
      </c>
      <c r="F241" s="7">
        <v>5000000</v>
      </c>
      <c r="G241" s="7">
        <f>2500000+2000000</f>
        <v>4500000</v>
      </c>
      <c r="H241" s="11" t="s">
        <v>822</v>
      </c>
    </row>
    <row r="242" spans="1:8" ht="40.5" customHeight="1" x14ac:dyDescent="0.25">
      <c r="A242" s="4" t="s">
        <v>12</v>
      </c>
      <c r="B242" s="9" t="s">
        <v>823</v>
      </c>
      <c r="C242" s="9" t="s">
        <v>824</v>
      </c>
      <c r="D242" s="10" t="s">
        <v>820</v>
      </c>
      <c r="E242" s="10" t="s">
        <v>821</v>
      </c>
      <c r="F242" s="7">
        <v>4000000</v>
      </c>
      <c r="G242" s="7">
        <v>4000000</v>
      </c>
      <c r="H242" s="11" t="s">
        <v>825</v>
      </c>
    </row>
    <row r="243" spans="1:8" ht="38.25" x14ac:dyDescent="0.25">
      <c r="A243" s="4" t="s">
        <v>12</v>
      </c>
      <c r="B243" s="5" t="s">
        <v>826</v>
      </c>
      <c r="C243" s="5" t="s">
        <v>827</v>
      </c>
      <c r="D243" s="6" t="s">
        <v>820</v>
      </c>
      <c r="E243" s="6" t="s">
        <v>821</v>
      </c>
      <c r="F243" s="18">
        <v>1000000</v>
      </c>
      <c r="G243" s="7">
        <v>1000000</v>
      </c>
      <c r="H243" s="8" t="s">
        <v>828</v>
      </c>
    </row>
    <row r="244" spans="1:8" ht="38.25" x14ac:dyDescent="0.25">
      <c r="A244" s="4" t="s">
        <v>18</v>
      </c>
      <c r="B244" s="9" t="s">
        <v>829</v>
      </c>
      <c r="C244" s="9" t="s">
        <v>830</v>
      </c>
      <c r="D244" s="10" t="s">
        <v>820</v>
      </c>
      <c r="E244" s="10" t="s">
        <v>831</v>
      </c>
      <c r="F244" s="18">
        <v>1000000</v>
      </c>
      <c r="G244" s="7"/>
      <c r="H244" s="11" t="s">
        <v>832</v>
      </c>
    </row>
    <row r="245" spans="1:8" ht="38.25" x14ac:dyDescent="0.25">
      <c r="A245" s="4" t="s">
        <v>18</v>
      </c>
      <c r="B245" s="9" t="s">
        <v>833</v>
      </c>
      <c r="C245" s="9" t="s">
        <v>834</v>
      </c>
      <c r="D245" s="10" t="s">
        <v>820</v>
      </c>
      <c r="E245" s="10" t="s">
        <v>835</v>
      </c>
      <c r="F245" s="18">
        <v>2000000</v>
      </c>
      <c r="G245" s="7"/>
      <c r="H245" s="11" t="s">
        <v>836</v>
      </c>
    </row>
    <row r="246" spans="1:8" ht="63.75" x14ac:dyDescent="0.25">
      <c r="A246" s="4" t="s">
        <v>12</v>
      </c>
      <c r="B246" s="9" t="s">
        <v>837</v>
      </c>
      <c r="C246" s="9" t="s">
        <v>838</v>
      </c>
      <c r="D246" s="10" t="s">
        <v>820</v>
      </c>
      <c r="E246" s="10" t="s">
        <v>839</v>
      </c>
      <c r="F246" s="18">
        <v>2500000</v>
      </c>
      <c r="G246" s="7">
        <v>2500000</v>
      </c>
      <c r="H246" s="11" t="s">
        <v>840</v>
      </c>
    </row>
    <row r="247" spans="1:8" ht="63.75" x14ac:dyDescent="0.25">
      <c r="A247" s="4" t="s">
        <v>12</v>
      </c>
      <c r="B247" s="9" t="s">
        <v>841</v>
      </c>
      <c r="C247" s="9" t="s">
        <v>842</v>
      </c>
      <c r="D247" s="10" t="s">
        <v>820</v>
      </c>
      <c r="E247" s="10" t="s">
        <v>821</v>
      </c>
      <c r="F247" s="18">
        <v>2000000</v>
      </c>
      <c r="G247" s="7">
        <v>500000</v>
      </c>
      <c r="H247" s="11" t="s">
        <v>843</v>
      </c>
    </row>
    <row r="248" spans="1:8" ht="51" x14ac:dyDescent="0.25">
      <c r="A248" s="4" t="s">
        <v>12</v>
      </c>
      <c r="B248" s="9" t="s">
        <v>844</v>
      </c>
      <c r="C248" s="9" t="s">
        <v>845</v>
      </c>
      <c r="D248" s="10" t="s">
        <v>820</v>
      </c>
      <c r="E248" s="10" t="s">
        <v>821</v>
      </c>
      <c r="F248" s="18">
        <v>1019371</v>
      </c>
      <c r="G248" s="7">
        <v>1019371</v>
      </c>
      <c r="H248" s="11" t="s">
        <v>846</v>
      </c>
    </row>
    <row r="249" spans="1:8" ht="51" x14ac:dyDescent="0.25">
      <c r="A249" s="4" t="s">
        <v>12</v>
      </c>
      <c r="B249" s="9" t="s">
        <v>847</v>
      </c>
      <c r="C249" s="9" t="s">
        <v>848</v>
      </c>
      <c r="D249" s="10" t="s">
        <v>820</v>
      </c>
      <c r="E249" s="10" t="s">
        <v>821</v>
      </c>
      <c r="F249" s="18">
        <v>8000000</v>
      </c>
      <c r="G249" s="7"/>
      <c r="H249" s="11" t="s">
        <v>849</v>
      </c>
    </row>
    <row r="250" spans="1:8" ht="38.25" x14ac:dyDescent="0.25">
      <c r="A250" s="4" t="s">
        <v>18</v>
      </c>
      <c r="B250" s="9" t="s">
        <v>850</v>
      </c>
      <c r="C250" s="9" t="s">
        <v>851</v>
      </c>
      <c r="D250" s="10" t="s">
        <v>820</v>
      </c>
      <c r="E250" s="10" t="s">
        <v>852</v>
      </c>
      <c r="F250" s="18">
        <v>2200000</v>
      </c>
      <c r="G250" s="7">
        <v>1000000</v>
      </c>
      <c r="H250" s="11" t="s">
        <v>853</v>
      </c>
    </row>
    <row r="251" spans="1:8" ht="63.75" x14ac:dyDescent="0.25">
      <c r="A251" s="4" t="s">
        <v>12</v>
      </c>
      <c r="B251" s="9" t="s">
        <v>854</v>
      </c>
      <c r="C251" s="9" t="s">
        <v>855</v>
      </c>
      <c r="D251" s="10" t="s">
        <v>820</v>
      </c>
      <c r="E251" s="10" t="s">
        <v>821</v>
      </c>
      <c r="F251" s="18">
        <v>5000000</v>
      </c>
      <c r="G251" s="7">
        <v>2000000</v>
      </c>
      <c r="H251" s="11" t="s">
        <v>856</v>
      </c>
    </row>
    <row r="252" spans="1:8" ht="76.5" x14ac:dyDescent="0.25">
      <c r="A252" s="4" t="s">
        <v>12</v>
      </c>
      <c r="B252" s="9" t="s">
        <v>857</v>
      </c>
      <c r="C252" s="9" t="s">
        <v>858</v>
      </c>
      <c r="D252" s="10" t="s">
        <v>820</v>
      </c>
      <c r="E252" s="10" t="s">
        <v>821</v>
      </c>
      <c r="F252" s="18">
        <v>1500000</v>
      </c>
      <c r="G252" s="7"/>
      <c r="H252" s="11" t="s">
        <v>859</v>
      </c>
    </row>
    <row r="253" spans="1:8" ht="51" x14ac:dyDescent="0.25">
      <c r="A253" s="4" t="s">
        <v>12</v>
      </c>
      <c r="B253" s="9" t="s">
        <v>860</v>
      </c>
      <c r="C253" s="9" t="s">
        <v>861</v>
      </c>
      <c r="D253" s="10" t="s">
        <v>820</v>
      </c>
      <c r="E253" s="10" t="s">
        <v>852</v>
      </c>
      <c r="F253" s="18">
        <v>4250000</v>
      </c>
      <c r="G253" s="7">
        <f>3000000+1250000</f>
        <v>4250000</v>
      </c>
      <c r="H253" s="11" t="s">
        <v>862</v>
      </c>
    </row>
    <row r="254" spans="1:8" ht="38.25" x14ac:dyDescent="0.25">
      <c r="A254" s="4" t="s">
        <v>12</v>
      </c>
      <c r="B254" s="9" t="s">
        <v>863</v>
      </c>
      <c r="C254" s="9" t="s">
        <v>864</v>
      </c>
      <c r="D254" s="10" t="s">
        <v>820</v>
      </c>
      <c r="E254" s="10" t="s">
        <v>821</v>
      </c>
      <c r="F254" s="18">
        <v>2500000</v>
      </c>
      <c r="G254" s="7"/>
      <c r="H254" s="11" t="s">
        <v>865</v>
      </c>
    </row>
    <row r="255" spans="1:8" ht="63.75" x14ac:dyDescent="0.25">
      <c r="A255" s="4" t="s">
        <v>12</v>
      </c>
      <c r="B255" s="9" t="s">
        <v>866</v>
      </c>
      <c r="C255" s="9" t="s">
        <v>867</v>
      </c>
      <c r="D255" s="10" t="s">
        <v>820</v>
      </c>
      <c r="E255" s="10" t="s">
        <v>868</v>
      </c>
      <c r="F255" s="18">
        <v>419032</v>
      </c>
      <c r="G255" s="7">
        <v>419032</v>
      </c>
      <c r="H255" s="11" t="s">
        <v>869</v>
      </c>
    </row>
    <row r="256" spans="1:8" ht="51" x14ac:dyDescent="0.25">
      <c r="A256" s="4" t="s">
        <v>18</v>
      </c>
      <c r="B256" s="9" t="s">
        <v>870</v>
      </c>
      <c r="C256" s="9" t="s">
        <v>871</v>
      </c>
      <c r="D256" s="10" t="s">
        <v>820</v>
      </c>
      <c r="E256" s="10" t="s">
        <v>852</v>
      </c>
      <c r="F256" s="18">
        <v>1250000</v>
      </c>
      <c r="G256" s="7">
        <v>1000000</v>
      </c>
      <c r="H256" s="11" t="s">
        <v>872</v>
      </c>
    </row>
    <row r="257" spans="1:8" ht="51" x14ac:dyDescent="0.25">
      <c r="A257" s="4" t="s">
        <v>18</v>
      </c>
      <c r="B257" s="9" t="s">
        <v>873</v>
      </c>
      <c r="C257" s="9" t="s">
        <v>868</v>
      </c>
      <c r="D257" s="10" t="s">
        <v>820</v>
      </c>
      <c r="E257" s="10" t="s">
        <v>868</v>
      </c>
      <c r="F257" s="18">
        <v>972338</v>
      </c>
      <c r="G257" s="7"/>
      <c r="H257" s="11" t="s">
        <v>874</v>
      </c>
    </row>
    <row r="258" spans="1:8" ht="63.75" x14ac:dyDescent="0.25">
      <c r="A258" s="4" t="s">
        <v>12</v>
      </c>
      <c r="B258" s="9" t="s">
        <v>875</v>
      </c>
      <c r="C258" s="9" t="s">
        <v>876</v>
      </c>
      <c r="D258" s="10" t="s">
        <v>820</v>
      </c>
      <c r="E258" s="10" t="s">
        <v>877</v>
      </c>
      <c r="F258" s="18">
        <v>5000000</v>
      </c>
      <c r="G258" s="7">
        <f>2500000+2000000</f>
        <v>4500000</v>
      </c>
      <c r="H258" s="11" t="s">
        <v>878</v>
      </c>
    </row>
    <row r="259" spans="1:8" ht="63.75" x14ac:dyDescent="0.25">
      <c r="A259" s="4" t="s">
        <v>12</v>
      </c>
      <c r="B259" s="9" t="s">
        <v>879</v>
      </c>
      <c r="C259" s="9" t="s">
        <v>880</v>
      </c>
      <c r="D259" s="10" t="s">
        <v>820</v>
      </c>
      <c r="E259" s="10" t="s">
        <v>880</v>
      </c>
      <c r="F259" s="18">
        <v>2500000</v>
      </c>
      <c r="G259" s="7">
        <f>600000+1000000</f>
        <v>1600000</v>
      </c>
      <c r="H259" s="11" t="s">
        <v>881</v>
      </c>
    </row>
    <row r="260" spans="1:8" ht="38.25" x14ac:dyDescent="0.25">
      <c r="A260" s="4" t="s">
        <v>12</v>
      </c>
      <c r="B260" s="9" t="s">
        <v>882</v>
      </c>
      <c r="C260" s="9" t="s">
        <v>883</v>
      </c>
      <c r="D260" s="10" t="s">
        <v>820</v>
      </c>
      <c r="E260" s="10" t="s">
        <v>883</v>
      </c>
      <c r="F260" s="18">
        <v>1500000</v>
      </c>
      <c r="G260" s="7">
        <f>1000000+500000</f>
        <v>1500000</v>
      </c>
      <c r="H260" s="11" t="s">
        <v>884</v>
      </c>
    </row>
    <row r="261" spans="1:8" ht="76.5" x14ac:dyDescent="0.25">
      <c r="A261" s="4" t="s">
        <v>12</v>
      </c>
      <c r="B261" s="9" t="s">
        <v>885</v>
      </c>
      <c r="C261" s="9" t="s">
        <v>886</v>
      </c>
      <c r="D261" s="10" t="s">
        <v>887</v>
      </c>
      <c r="E261" s="10" t="s">
        <v>888</v>
      </c>
      <c r="F261" s="18">
        <v>2000000</v>
      </c>
      <c r="G261" s="7">
        <v>750000</v>
      </c>
      <c r="H261" s="11" t="s">
        <v>889</v>
      </c>
    </row>
    <row r="262" spans="1:8" ht="38.25" x14ac:dyDescent="0.25">
      <c r="A262" s="4" t="s">
        <v>12</v>
      </c>
      <c r="B262" s="9" t="s">
        <v>890</v>
      </c>
      <c r="C262" s="9" t="s">
        <v>891</v>
      </c>
      <c r="D262" s="10" t="s">
        <v>887</v>
      </c>
      <c r="E262" s="10" t="s">
        <v>888</v>
      </c>
      <c r="F262" s="18">
        <v>359000</v>
      </c>
      <c r="G262" s="7">
        <v>350000</v>
      </c>
      <c r="H262" s="11" t="s">
        <v>892</v>
      </c>
    </row>
    <row r="263" spans="1:8" ht="63.75" x14ac:dyDescent="0.25">
      <c r="A263" s="4" t="s">
        <v>12</v>
      </c>
      <c r="B263" s="9" t="s">
        <v>893</v>
      </c>
      <c r="C263" s="9" t="s">
        <v>894</v>
      </c>
      <c r="D263" s="10" t="s">
        <v>887</v>
      </c>
      <c r="E263" s="10" t="s">
        <v>895</v>
      </c>
      <c r="F263" s="18">
        <v>2500000</v>
      </c>
      <c r="G263" s="7"/>
      <c r="H263" s="11" t="s">
        <v>896</v>
      </c>
    </row>
    <row r="264" spans="1:8" ht="51" x14ac:dyDescent="0.25">
      <c r="A264" s="4" t="s">
        <v>12</v>
      </c>
      <c r="B264" s="9" t="s">
        <v>897</v>
      </c>
      <c r="C264" s="9" t="s">
        <v>898</v>
      </c>
      <c r="D264" s="10" t="s">
        <v>887</v>
      </c>
      <c r="E264" s="10" t="s">
        <v>888</v>
      </c>
      <c r="F264" s="18">
        <v>657294</v>
      </c>
      <c r="G264" s="7"/>
      <c r="H264" s="11" t="s">
        <v>899</v>
      </c>
    </row>
    <row r="265" spans="1:8" ht="51" x14ac:dyDescent="0.25">
      <c r="A265" s="4" t="s">
        <v>12</v>
      </c>
      <c r="B265" s="9" t="s">
        <v>900</v>
      </c>
      <c r="C265" s="9" t="s">
        <v>901</v>
      </c>
      <c r="D265" s="10" t="s">
        <v>887</v>
      </c>
      <c r="E265" s="10" t="s">
        <v>562</v>
      </c>
      <c r="F265" s="18">
        <v>4561000</v>
      </c>
      <c r="G265" s="7">
        <v>4561000</v>
      </c>
      <c r="H265" s="11" t="s">
        <v>902</v>
      </c>
    </row>
    <row r="266" spans="1:8" ht="38.25" x14ac:dyDescent="0.25">
      <c r="A266" s="4" t="s">
        <v>12</v>
      </c>
      <c r="B266" s="9" t="s">
        <v>903</v>
      </c>
      <c r="C266" s="9" t="s">
        <v>904</v>
      </c>
      <c r="D266" s="10" t="s">
        <v>887</v>
      </c>
      <c r="E266" s="10" t="s">
        <v>905</v>
      </c>
      <c r="F266" s="18">
        <v>1500000</v>
      </c>
      <c r="G266" s="7">
        <v>1500000</v>
      </c>
      <c r="H266" s="11" t="s">
        <v>906</v>
      </c>
    </row>
    <row r="267" spans="1:8" ht="51" x14ac:dyDescent="0.25">
      <c r="A267" s="4" t="s">
        <v>12</v>
      </c>
      <c r="B267" s="9" t="s">
        <v>907</v>
      </c>
      <c r="C267" s="9" t="s">
        <v>908</v>
      </c>
      <c r="D267" s="10" t="s">
        <v>887</v>
      </c>
      <c r="E267" s="10" t="s">
        <v>909</v>
      </c>
      <c r="F267" s="18">
        <v>5000000</v>
      </c>
      <c r="G267" s="7">
        <f>2500000+1750000+750000</f>
        <v>5000000</v>
      </c>
      <c r="H267" s="11" t="s">
        <v>910</v>
      </c>
    </row>
    <row r="268" spans="1:8" ht="38.25" x14ac:dyDescent="0.25">
      <c r="A268" s="4" t="s">
        <v>18</v>
      </c>
      <c r="B268" s="9" t="s">
        <v>911</v>
      </c>
      <c r="C268" s="9" t="s">
        <v>912</v>
      </c>
      <c r="D268" s="10" t="s">
        <v>887</v>
      </c>
      <c r="E268" s="10" t="s">
        <v>895</v>
      </c>
      <c r="F268" s="18">
        <v>7200000</v>
      </c>
      <c r="G268" s="7"/>
      <c r="H268" s="11" t="s">
        <v>913</v>
      </c>
    </row>
    <row r="269" spans="1:8" ht="63.75" x14ac:dyDescent="0.25">
      <c r="A269" s="4" t="s">
        <v>12</v>
      </c>
      <c r="B269" s="9" t="s">
        <v>914</v>
      </c>
      <c r="C269" s="9" t="s">
        <v>915</v>
      </c>
      <c r="D269" s="10" t="s">
        <v>887</v>
      </c>
      <c r="E269" s="10" t="s">
        <v>562</v>
      </c>
      <c r="F269" s="18">
        <v>2000000</v>
      </c>
      <c r="G269" s="7">
        <f>1000000+820500</f>
        <v>1820500</v>
      </c>
      <c r="H269" s="11" t="s">
        <v>916</v>
      </c>
    </row>
    <row r="270" spans="1:8" ht="51" x14ac:dyDescent="0.25">
      <c r="A270" s="4" t="s">
        <v>12</v>
      </c>
      <c r="B270" s="9" t="s">
        <v>917</v>
      </c>
      <c r="C270" s="9" t="s">
        <v>562</v>
      </c>
      <c r="D270" s="10" t="s">
        <v>887</v>
      </c>
      <c r="E270" s="10" t="s">
        <v>562</v>
      </c>
      <c r="F270" s="18">
        <v>500000</v>
      </c>
      <c r="G270" s="7">
        <v>500000</v>
      </c>
      <c r="H270" s="11" t="s">
        <v>918</v>
      </c>
    </row>
    <row r="271" spans="1:8" ht="51" x14ac:dyDescent="0.25">
      <c r="A271" s="4" t="s">
        <v>12</v>
      </c>
      <c r="B271" s="9" t="s">
        <v>919</v>
      </c>
      <c r="C271" s="9" t="s">
        <v>920</v>
      </c>
      <c r="D271" s="10" t="s">
        <v>887</v>
      </c>
      <c r="E271" s="10" t="s">
        <v>921</v>
      </c>
      <c r="F271" s="18">
        <v>5000000</v>
      </c>
      <c r="G271" s="7">
        <f>1850000+1000000</f>
        <v>2850000</v>
      </c>
      <c r="H271" s="11" t="s">
        <v>922</v>
      </c>
    </row>
    <row r="272" spans="1:8" ht="51" x14ac:dyDescent="0.25">
      <c r="A272" s="4" t="s">
        <v>18</v>
      </c>
      <c r="B272" s="9" t="s">
        <v>923</v>
      </c>
      <c r="C272" s="9" t="s">
        <v>924</v>
      </c>
      <c r="D272" s="10" t="s">
        <v>887</v>
      </c>
      <c r="E272" s="10" t="s">
        <v>925</v>
      </c>
      <c r="F272" s="18">
        <v>4000000</v>
      </c>
      <c r="G272" s="7">
        <v>1000000</v>
      </c>
      <c r="H272" s="11" t="s">
        <v>926</v>
      </c>
    </row>
    <row r="273" spans="1:8" ht="63.75" x14ac:dyDescent="0.25">
      <c r="A273" s="4" t="s">
        <v>12</v>
      </c>
      <c r="B273" s="9" t="s">
        <v>927</v>
      </c>
      <c r="C273" s="9" t="s">
        <v>928</v>
      </c>
      <c r="D273" s="10" t="s">
        <v>887</v>
      </c>
      <c r="E273" s="10" t="s">
        <v>928</v>
      </c>
      <c r="F273" s="18">
        <v>550000</v>
      </c>
      <c r="G273" s="7">
        <v>500000</v>
      </c>
      <c r="H273" s="11" t="s">
        <v>929</v>
      </c>
    </row>
    <row r="274" spans="1:8" ht="63.75" x14ac:dyDescent="0.25">
      <c r="A274" s="4" t="s">
        <v>12</v>
      </c>
      <c r="B274" s="9" t="s">
        <v>930</v>
      </c>
      <c r="C274" s="9" t="s">
        <v>931</v>
      </c>
      <c r="D274" s="10" t="s">
        <v>887</v>
      </c>
      <c r="E274" s="10" t="s">
        <v>888</v>
      </c>
      <c r="F274" s="18">
        <v>2000000</v>
      </c>
      <c r="G274" s="7"/>
      <c r="H274" s="11" t="s">
        <v>932</v>
      </c>
    </row>
    <row r="275" spans="1:8" ht="51" x14ac:dyDescent="0.25">
      <c r="A275" s="4" t="s">
        <v>12</v>
      </c>
      <c r="B275" s="9" t="s">
        <v>933</v>
      </c>
      <c r="C275" s="9" t="s">
        <v>898</v>
      </c>
      <c r="D275" s="10" t="s">
        <v>887</v>
      </c>
      <c r="E275" s="10" t="s">
        <v>888</v>
      </c>
      <c r="F275" s="18">
        <v>3119759</v>
      </c>
      <c r="G275" s="7">
        <v>2000000</v>
      </c>
      <c r="H275" s="11" t="s">
        <v>934</v>
      </c>
    </row>
    <row r="276" spans="1:8" ht="63.75" x14ac:dyDescent="0.25">
      <c r="A276" s="4" t="s">
        <v>18</v>
      </c>
      <c r="B276" s="9" t="s">
        <v>935</v>
      </c>
      <c r="C276" s="9" t="s">
        <v>895</v>
      </c>
      <c r="D276" s="10" t="s">
        <v>887</v>
      </c>
      <c r="E276" s="10" t="s">
        <v>895</v>
      </c>
      <c r="F276" s="18">
        <v>1025000</v>
      </c>
      <c r="G276" s="7"/>
      <c r="H276" s="11" t="s">
        <v>936</v>
      </c>
    </row>
    <row r="277" spans="1:8" ht="38.25" x14ac:dyDescent="0.25">
      <c r="A277" s="4" t="s">
        <v>12</v>
      </c>
      <c r="B277" s="9" t="s">
        <v>937</v>
      </c>
      <c r="C277" s="9" t="s">
        <v>938</v>
      </c>
      <c r="D277" s="10" t="s">
        <v>887</v>
      </c>
      <c r="E277" s="10" t="s">
        <v>939</v>
      </c>
      <c r="F277" s="18">
        <v>12500000</v>
      </c>
      <c r="G277" s="7"/>
      <c r="H277" s="11" t="s">
        <v>940</v>
      </c>
    </row>
    <row r="278" spans="1:8" ht="38.25" x14ac:dyDescent="0.25">
      <c r="A278" s="4" t="s">
        <v>12</v>
      </c>
      <c r="B278" s="9" t="s">
        <v>941</v>
      </c>
      <c r="C278" s="9" t="s">
        <v>942</v>
      </c>
      <c r="D278" s="10" t="s">
        <v>887</v>
      </c>
      <c r="E278" s="10" t="s">
        <v>943</v>
      </c>
      <c r="F278" s="18">
        <v>2000000</v>
      </c>
      <c r="G278" s="7">
        <v>2000000</v>
      </c>
      <c r="H278" s="11" t="s">
        <v>944</v>
      </c>
    </row>
    <row r="279" spans="1:8" ht="51" x14ac:dyDescent="0.25">
      <c r="A279" s="4" t="s">
        <v>18</v>
      </c>
      <c r="B279" s="9" t="s">
        <v>945</v>
      </c>
      <c r="C279" s="9" t="s">
        <v>909</v>
      </c>
      <c r="D279" s="10" t="s">
        <v>887</v>
      </c>
      <c r="E279" s="10" t="s">
        <v>909</v>
      </c>
      <c r="F279" s="18">
        <v>1000000</v>
      </c>
      <c r="G279" s="7">
        <v>1000000</v>
      </c>
      <c r="H279" s="11" t="s">
        <v>946</v>
      </c>
    </row>
    <row r="280" spans="1:8" ht="76.5" x14ac:dyDescent="0.25">
      <c r="A280" s="4" t="s">
        <v>12</v>
      </c>
      <c r="B280" s="9" t="s">
        <v>947</v>
      </c>
      <c r="C280" s="9" t="s">
        <v>948</v>
      </c>
      <c r="D280" s="10" t="s">
        <v>887</v>
      </c>
      <c r="E280" s="10" t="s">
        <v>888</v>
      </c>
      <c r="F280" s="18">
        <v>2000000</v>
      </c>
      <c r="G280" s="7"/>
      <c r="H280" s="11" t="s">
        <v>949</v>
      </c>
    </row>
    <row r="281" spans="1:8" ht="63.75" x14ac:dyDescent="0.25">
      <c r="A281" s="4" t="s">
        <v>12</v>
      </c>
      <c r="B281" s="9" t="s">
        <v>950</v>
      </c>
      <c r="C281" s="9" t="s">
        <v>710</v>
      </c>
      <c r="D281" s="10" t="s">
        <v>951</v>
      </c>
      <c r="E281" s="10" t="s">
        <v>711</v>
      </c>
      <c r="F281" s="18">
        <v>5000000</v>
      </c>
      <c r="G281" s="7">
        <v>5000000</v>
      </c>
      <c r="H281" s="11" t="s">
        <v>952</v>
      </c>
    </row>
    <row r="282" spans="1:8" ht="51" x14ac:dyDescent="0.25">
      <c r="A282" s="4" t="s">
        <v>12</v>
      </c>
      <c r="B282" s="9" t="s">
        <v>953</v>
      </c>
      <c r="C282" s="9" t="s">
        <v>954</v>
      </c>
      <c r="D282" s="10" t="s">
        <v>955</v>
      </c>
      <c r="E282" s="10" t="s">
        <v>956</v>
      </c>
      <c r="F282" s="18">
        <v>2000000</v>
      </c>
      <c r="G282" s="7">
        <v>1500000</v>
      </c>
      <c r="H282" s="11" t="s">
        <v>957</v>
      </c>
    </row>
    <row r="283" spans="1:8" ht="63.75" x14ac:dyDescent="0.25">
      <c r="A283" s="4" t="s">
        <v>18</v>
      </c>
      <c r="B283" s="9" t="s">
        <v>958</v>
      </c>
      <c r="C283" s="9" t="s">
        <v>959</v>
      </c>
      <c r="D283" s="10" t="s">
        <v>955</v>
      </c>
      <c r="E283" s="10" t="s">
        <v>960</v>
      </c>
      <c r="F283" s="18">
        <v>1500000</v>
      </c>
      <c r="G283" s="7"/>
      <c r="H283" s="11" t="s">
        <v>961</v>
      </c>
    </row>
    <row r="284" spans="1:8" ht="102" x14ac:dyDescent="0.25">
      <c r="A284" s="4" t="s">
        <v>18</v>
      </c>
      <c r="B284" s="9" t="s">
        <v>962</v>
      </c>
      <c r="C284" s="9" t="s">
        <v>963</v>
      </c>
      <c r="D284" s="10" t="s">
        <v>964</v>
      </c>
      <c r="E284" s="10" t="s">
        <v>965</v>
      </c>
      <c r="F284" s="18">
        <v>1009030</v>
      </c>
      <c r="G284" s="7"/>
      <c r="H284" s="11" t="s">
        <v>966</v>
      </c>
    </row>
    <row r="285" spans="1:8" ht="63.75" x14ac:dyDescent="0.25">
      <c r="A285" s="4" t="s">
        <v>12</v>
      </c>
      <c r="B285" s="9" t="s">
        <v>967</v>
      </c>
      <c r="C285" s="9" t="s">
        <v>968</v>
      </c>
      <c r="D285" s="10" t="s">
        <v>964</v>
      </c>
      <c r="E285" s="10" t="s">
        <v>965</v>
      </c>
      <c r="F285" s="18">
        <v>500000</v>
      </c>
      <c r="G285" s="7"/>
      <c r="H285" s="11" t="s">
        <v>74</v>
      </c>
    </row>
    <row r="286" spans="1:8" ht="63.75" x14ac:dyDescent="0.25">
      <c r="A286" s="4" t="s">
        <v>12</v>
      </c>
      <c r="B286" s="9" t="s">
        <v>969</v>
      </c>
      <c r="C286" s="9" t="s">
        <v>970</v>
      </c>
      <c r="D286" s="10" t="s">
        <v>964</v>
      </c>
      <c r="E286" s="10" t="s">
        <v>965</v>
      </c>
      <c r="F286" s="18">
        <v>3000000</v>
      </c>
      <c r="G286" s="7">
        <v>3000000</v>
      </c>
      <c r="H286" s="11" t="s">
        <v>971</v>
      </c>
    </row>
    <row r="287" spans="1:8" ht="63.75" x14ac:dyDescent="0.25">
      <c r="A287" s="4" t="s">
        <v>12</v>
      </c>
      <c r="B287" s="9" t="s">
        <v>972</v>
      </c>
      <c r="C287" s="9" t="s">
        <v>973</v>
      </c>
      <c r="D287" s="10" t="s">
        <v>964</v>
      </c>
      <c r="E287" s="10" t="s">
        <v>974</v>
      </c>
      <c r="F287" s="18">
        <v>2500000</v>
      </c>
      <c r="G287" s="7">
        <v>2500000</v>
      </c>
      <c r="H287" s="11" t="s">
        <v>975</v>
      </c>
    </row>
    <row r="288" spans="1:8" ht="38.25" x14ac:dyDescent="0.25">
      <c r="A288" s="4" t="s">
        <v>18</v>
      </c>
      <c r="B288" s="9" t="s">
        <v>976</v>
      </c>
      <c r="C288" s="9" t="s">
        <v>977</v>
      </c>
      <c r="D288" s="10" t="s">
        <v>964</v>
      </c>
      <c r="E288" s="10" t="s">
        <v>965</v>
      </c>
      <c r="F288" s="18">
        <v>10000000</v>
      </c>
      <c r="G288" s="7">
        <v>4000000</v>
      </c>
      <c r="H288" s="11" t="s">
        <v>978</v>
      </c>
    </row>
    <row r="289" spans="1:8" ht="63.75" x14ac:dyDescent="0.25">
      <c r="A289" s="4" t="s">
        <v>12</v>
      </c>
      <c r="B289" s="9" t="s">
        <v>979</v>
      </c>
      <c r="C289" s="9" t="s">
        <v>980</v>
      </c>
      <c r="D289" s="10" t="s">
        <v>964</v>
      </c>
      <c r="E289" s="10" t="s">
        <v>965</v>
      </c>
      <c r="F289" s="18">
        <v>5000000</v>
      </c>
      <c r="G289" s="7">
        <v>5000000</v>
      </c>
      <c r="H289" s="11" t="s">
        <v>981</v>
      </c>
    </row>
    <row r="290" spans="1:8" ht="63.75" x14ac:dyDescent="0.25">
      <c r="A290" s="4" t="s">
        <v>12</v>
      </c>
      <c r="B290" s="9" t="s">
        <v>982</v>
      </c>
      <c r="C290" s="9" t="s">
        <v>983</v>
      </c>
      <c r="D290" s="10" t="s">
        <v>964</v>
      </c>
      <c r="E290" s="10" t="s">
        <v>965</v>
      </c>
      <c r="F290" s="18">
        <v>3000000</v>
      </c>
      <c r="G290" s="7">
        <v>1500000</v>
      </c>
      <c r="H290" s="11" t="s">
        <v>984</v>
      </c>
    </row>
    <row r="291" spans="1:8" ht="38.25" x14ac:dyDescent="0.25">
      <c r="A291" s="4" t="s">
        <v>18</v>
      </c>
      <c r="B291" s="9" t="s">
        <v>985</v>
      </c>
      <c r="C291" s="9" t="s">
        <v>986</v>
      </c>
      <c r="D291" s="10" t="s">
        <v>964</v>
      </c>
      <c r="E291" s="10" t="s">
        <v>965</v>
      </c>
      <c r="F291" s="18">
        <v>6500000</v>
      </c>
      <c r="G291" s="7"/>
      <c r="H291" s="11" t="s">
        <v>987</v>
      </c>
    </row>
    <row r="292" spans="1:8" ht="38.25" x14ac:dyDescent="0.25">
      <c r="A292" s="4" t="s">
        <v>18</v>
      </c>
      <c r="B292" s="9" t="s">
        <v>988</v>
      </c>
      <c r="C292" s="9" t="s">
        <v>989</v>
      </c>
      <c r="D292" s="10" t="s">
        <v>964</v>
      </c>
      <c r="E292" s="10" t="s">
        <v>974</v>
      </c>
      <c r="F292" s="18">
        <v>1000000</v>
      </c>
      <c r="G292" s="7"/>
      <c r="H292" s="11" t="s">
        <v>990</v>
      </c>
    </row>
    <row r="293" spans="1:8" ht="89.25" x14ac:dyDescent="0.25">
      <c r="A293" s="4" t="s">
        <v>12</v>
      </c>
      <c r="B293" s="9" t="s">
        <v>991</v>
      </c>
      <c r="C293" s="9" t="s">
        <v>992</v>
      </c>
      <c r="D293" s="10" t="s">
        <v>964</v>
      </c>
      <c r="E293" s="10" t="s">
        <v>993</v>
      </c>
      <c r="F293" s="18">
        <v>6500000</v>
      </c>
      <c r="G293" s="7"/>
      <c r="H293" s="11" t="s">
        <v>994</v>
      </c>
    </row>
    <row r="294" spans="1:8" ht="76.5" x14ac:dyDescent="0.25">
      <c r="A294" s="4" t="s">
        <v>12</v>
      </c>
      <c r="B294" s="9" t="s">
        <v>995</v>
      </c>
      <c r="C294" s="9" t="s">
        <v>996</v>
      </c>
      <c r="D294" s="10" t="s">
        <v>964</v>
      </c>
      <c r="E294" s="10" t="s">
        <v>996</v>
      </c>
      <c r="F294" s="18">
        <v>6185299</v>
      </c>
      <c r="G294" s="7">
        <v>500000</v>
      </c>
      <c r="H294" s="11" t="s">
        <v>997</v>
      </c>
    </row>
    <row r="295" spans="1:8" ht="25.5" x14ac:dyDescent="0.25">
      <c r="A295" s="4" t="s">
        <v>18</v>
      </c>
      <c r="B295" s="9" t="s">
        <v>998</v>
      </c>
      <c r="C295" s="9" t="s">
        <v>999</v>
      </c>
      <c r="D295" s="10" t="s">
        <v>964</v>
      </c>
      <c r="E295" s="10" t="s">
        <v>1000</v>
      </c>
      <c r="F295" s="18">
        <v>1750000</v>
      </c>
      <c r="G295" s="7">
        <v>1750000</v>
      </c>
      <c r="H295" s="11" t="s">
        <v>1001</v>
      </c>
    </row>
    <row r="296" spans="1:8" ht="38.25" x14ac:dyDescent="0.25">
      <c r="A296" s="4" t="s">
        <v>18</v>
      </c>
      <c r="B296" s="9" t="s">
        <v>1002</v>
      </c>
      <c r="C296" s="9" t="s">
        <v>1003</v>
      </c>
      <c r="D296" s="10" t="s">
        <v>964</v>
      </c>
      <c r="E296" s="10" t="s">
        <v>1004</v>
      </c>
      <c r="F296" s="18">
        <v>1400000</v>
      </c>
      <c r="G296" s="7"/>
      <c r="H296" s="11" t="s">
        <v>1005</v>
      </c>
    </row>
    <row r="297" spans="1:8" ht="51" x14ac:dyDescent="0.25">
      <c r="A297" s="4" t="s">
        <v>12</v>
      </c>
      <c r="B297" s="9" t="s">
        <v>1006</v>
      </c>
      <c r="C297" s="9" t="s">
        <v>1007</v>
      </c>
      <c r="D297" s="10" t="s">
        <v>964</v>
      </c>
      <c r="E297" s="10" t="s">
        <v>965</v>
      </c>
      <c r="F297" s="18">
        <v>5000000</v>
      </c>
      <c r="G297" s="7"/>
      <c r="H297" s="11" t="s">
        <v>1008</v>
      </c>
    </row>
    <row r="298" spans="1:8" ht="76.5" x14ac:dyDescent="0.25">
      <c r="A298" s="4" t="s">
        <v>12</v>
      </c>
      <c r="B298" s="9" t="s">
        <v>1009</v>
      </c>
      <c r="C298" s="9" t="s">
        <v>970</v>
      </c>
      <c r="D298" s="10" t="s">
        <v>964</v>
      </c>
      <c r="E298" s="10" t="s">
        <v>965</v>
      </c>
      <c r="F298" s="19">
        <v>3000000</v>
      </c>
      <c r="G298" s="7">
        <v>3000000</v>
      </c>
      <c r="H298" s="11" t="s">
        <v>1010</v>
      </c>
    </row>
    <row r="299" spans="1:8" ht="38.25" x14ac:dyDescent="0.25">
      <c r="A299" s="4" t="s">
        <v>18</v>
      </c>
      <c r="B299" s="9" t="s">
        <v>1011</v>
      </c>
      <c r="C299" s="9" t="s">
        <v>1011</v>
      </c>
      <c r="D299" s="10" t="s">
        <v>964</v>
      </c>
      <c r="E299" s="10" t="s">
        <v>974</v>
      </c>
      <c r="F299" s="18">
        <v>900000</v>
      </c>
      <c r="G299" s="7"/>
      <c r="H299" s="11" t="s">
        <v>1012</v>
      </c>
    </row>
    <row r="300" spans="1:8" ht="51" x14ac:dyDescent="0.25">
      <c r="A300" s="4" t="s">
        <v>12</v>
      </c>
      <c r="B300" s="9" t="s">
        <v>1013</v>
      </c>
      <c r="C300" s="9" t="s">
        <v>1014</v>
      </c>
      <c r="D300" s="10" t="s">
        <v>1015</v>
      </c>
      <c r="E300" s="10" t="s">
        <v>1016</v>
      </c>
      <c r="F300" s="18">
        <v>2000000</v>
      </c>
      <c r="G300" s="7">
        <v>500000</v>
      </c>
      <c r="H300" s="11" t="s">
        <v>1017</v>
      </c>
    </row>
    <row r="301" spans="1:8" ht="51" x14ac:dyDescent="0.25">
      <c r="A301" s="4" t="s">
        <v>18</v>
      </c>
      <c r="B301" s="9" t="s">
        <v>1018</v>
      </c>
      <c r="C301" s="9" t="s">
        <v>1019</v>
      </c>
      <c r="D301" s="10" t="s">
        <v>1015</v>
      </c>
      <c r="E301" s="10" t="s">
        <v>1020</v>
      </c>
      <c r="F301" s="18">
        <v>2000000</v>
      </c>
      <c r="G301" s="7"/>
      <c r="H301" s="11" t="s">
        <v>1021</v>
      </c>
    </row>
    <row r="302" spans="1:8" ht="63.75" x14ac:dyDescent="0.25">
      <c r="A302" s="4" t="s">
        <v>12</v>
      </c>
      <c r="B302" s="9" t="s">
        <v>1022</v>
      </c>
      <c r="C302" s="9" t="s">
        <v>1023</v>
      </c>
      <c r="D302" s="10" t="s">
        <v>1015</v>
      </c>
      <c r="E302" s="10" t="s">
        <v>1024</v>
      </c>
      <c r="F302" s="18">
        <v>1500000</v>
      </c>
      <c r="G302" s="7"/>
      <c r="H302" s="11" t="s">
        <v>1025</v>
      </c>
    </row>
    <row r="303" spans="1:8" ht="38.25" x14ac:dyDescent="0.25">
      <c r="A303" s="4" t="s">
        <v>12</v>
      </c>
      <c r="B303" s="9" t="s">
        <v>1026</v>
      </c>
      <c r="C303" s="9" t="s">
        <v>1027</v>
      </c>
      <c r="D303" s="10" t="s">
        <v>1015</v>
      </c>
      <c r="E303" s="10" t="s">
        <v>1028</v>
      </c>
      <c r="F303" s="18">
        <v>3103247</v>
      </c>
      <c r="G303" s="7">
        <f>1550000+1550000</f>
        <v>3100000</v>
      </c>
      <c r="H303" s="11" t="s">
        <v>1029</v>
      </c>
    </row>
    <row r="304" spans="1:8" ht="63.75" x14ac:dyDescent="0.25">
      <c r="A304" s="4" t="s">
        <v>12</v>
      </c>
      <c r="B304" s="9" t="s">
        <v>1030</v>
      </c>
      <c r="C304" s="9" t="s">
        <v>1031</v>
      </c>
      <c r="D304" s="10" t="s">
        <v>1032</v>
      </c>
      <c r="E304" s="10" t="s">
        <v>1033</v>
      </c>
      <c r="F304" s="18">
        <v>2000000</v>
      </c>
      <c r="G304" s="7">
        <v>1500000</v>
      </c>
      <c r="H304" s="11" t="s">
        <v>1034</v>
      </c>
    </row>
    <row r="305" spans="1:8" ht="51" x14ac:dyDescent="0.25">
      <c r="A305" s="4" t="s">
        <v>12</v>
      </c>
      <c r="B305" s="9" t="s">
        <v>1035</v>
      </c>
      <c r="C305" s="9" t="s">
        <v>1036</v>
      </c>
      <c r="D305" s="10" t="s">
        <v>1032</v>
      </c>
      <c r="E305" s="10" t="s">
        <v>1037</v>
      </c>
      <c r="F305" s="18">
        <v>500000</v>
      </c>
      <c r="G305" s="7"/>
      <c r="H305" s="11" t="s">
        <v>1038</v>
      </c>
    </row>
    <row r="306" spans="1:8" ht="38.25" x14ac:dyDescent="0.25">
      <c r="A306" s="4" t="s">
        <v>12</v>
      </c>
      <c r="B306" s="9" t="s">
        <v>1039</v>
      </c>
      <c r="C306" s="9" t="s">
        <v>1040</v>
      </c>
      <c r="D306" s="10" t="s">
        <v>1032</v>
      </c>
      <c r="E306" s="10" t="s">
        <v>1041</v>
      </c>
      <c r="F306" s="18">
        <v>1000000</v>
      </c>
      <c r="G306" s="7">
        <v>1000000</v>
      </c>
      <c r="H306" s="11" t="s">
        <v>1042</v>
      </c>
    </row>
    <row r="307" spans="1:8" ht="38.25" x14ac:dyDescent="0.25">
      <c r="A307" s="4" t="s">
        <v>12</v>
      </c>
      <c r="B307" s="9" t="s">
        <v>1043</v>
      </c>
      <c r="C307" s="9" t="s">
        <v>1041</v>
      </c>
      <c r="D307" s="10" t="s">
        <v>1032</v>
      </c>
      <c r="E307" s="10" t="s">
        <v>1041</v>
      </c>
      <c r="F307" s="18">
        <v>2000000</v>
      </c>
      <c r="G307" s="7">
        <v>2000000</v>
      </c>
      <c r="H307" s="11" t="s">
        <v>1044</v>
      </c>
    </row>
    <row r="308" spans="1:8" ht="51" x14ac:dyDescent="0.25">
      <c r="A308" s="4" t="s">
        <v>12</v>
      </c>
      <c r="B308" s="9" t="s">
        <v>1045</v>
      </c>
      <c r="C308" s="9" t="s">
        <v>1046</v>
      </c>
      <c r="D308" s="10" t="s">
        <v>1047</v>
      </c>
      <c r="E308" s="10" t="s">
        <v>1048</v>
      </c>
      <c r="F308" s="18">
        <v>2796942</v>
      </c>
      <c r="G308" s="7"/>
      <c r="H308" s="11" t="s">
        <v>1049</v>
      </c>
    </row>
    <row r="309" spans="1:8" ht="63.75" x14ac:dyDescent="0.25">
      <c r="A309" s="4" t="s">
        <v>12</v>
      </c>
      <c r="B309" s="9" t="s">
        <v>1050</v>
      </c>
      <c r="C309" s="9" t="s">
        <v>1051</v>
      </c>
      <c r="D309" s="10" t="s">
        <v>1047</v>
      </c>
      <c r="E309" s="10" t="s">
        <v>1048</v>
      </c>
      <c r="F309" s="18">
        <v>1200000</v>
      </c>
      <c r="G309" s="7"/>
      <c r="H309" s="11" t="s">
        <v>1052</v>
      </c>
    </row>
    <row r="310" spans="1:8" ht="63.75" x14ac:dyDescent="0.25">
      <c r="A310" s="4" t="s">
        <v>12</v>
      </c>
      <c r="B310" s="9" t="s">
        <v>1053</v>
      </c>
      <c r="C310" s="9" t="s">
        <v>1054</v>
      </c>
      <c r="D310" s="10" t="s">
        <v>1047</v>
      </c>
      <c r="E310" s="10" t="s">
        <v>1048</v>
      </c>
      <c r="F310" s="18">
        <v>2000000</v>
      </c>
      <c r="G310" s="7"/>
      <c r="H310" s="11" t="s">
        <v>1055</v>
      </c>
    </row>
    <row r="311" spans="1:8" ht="51" x14ac:dyDescent="0.25">
      <c r="A311" s="4" t="s">
        <v>12</v>
      </c>
      <c r="B311" s="9" t="s">
        <v>1056</v>
      </c>
      <c r="C311" s="9" t="s">
        <v>1057</v>
      </c>
      <c r="D311" s="10" t="s">
        <v>1058</v>
      </c>
      <c r="E311" s="10" t="s">
        <v>1059</v>
      </c>
      <c r="F311" s="18">
        <v>1100000</v>
      </c>
      <c r="G311" s="7">
        <v>1100000</v>
      </c>
      <c r="H311" s="11" t="s">
        <v>1060</v>
      </c>
    </row>
    <row r="312" spans="1:8" ht="51" x14ac:dyDescent="0.25">
      <c r="A312" s="4" t="s">
        <v>12</v>
      </c>
      <c r="B312" s="9" t="s">
        <v>1061</v>
      </c>
      <c r="C312" s="9" t="s">
        <v>1062</v>
      </c>
      <c r="D312" s="10" t="s">
        <v>1058</v>
      </c>
      <c r="E312" s="10" t="s">
        <v>1062</v>
      </c>
      <c r="F312" s="18">
        <v>875000</v>
      </c>
      <c r="G312" s="7">
        <v>875000</v>
      </c>
      <c r="H312" s="11" t="s">
        <v>1063</v>
      </c>
    </row>
    <row r="313" spans="1:8" ht="63.75" x14ac:dyDescent="0.25">
      <c r="A313" s="4" t="s">
        <v>18</v>
      </c>
      <c r="B313" s="9" t="s">
        <v>1064</v>
      </c>
      <c r="C313" s="9" t="s">
        <v>1065</v>
      </c>
      <c r="D313" s="10" t="s">
        <v>1066</v>
      </c>
      <c r="E313" s="10" t="s">
        <v>436</v>
      </c>
      <c r="F313" s="18">
        <v>500000</v>
      </c>
      <c r="G313" s="7">
        <v>500000</v>
      </c>
      <c r="H313" s="11" t="s">
        <v>1067</v>
      </c>
    </row>
    <row r="314" spans="1:8" ht="25.5" x14ac:dyDescent="0.25">
      <c r="A314" s="4" t="s">
        <v>12</v>
      </c>
      <c r="B314" s="9" t="s">
        <v>1068</v>
      </c>
      <c r="C314" s="9" t="s">
        <v>1065</v>
      </c>
      <c r="D314" s="10" t="s">
        <v>1066</v>
      </c>
      <c r="E314" s="10" t="s">
        <v>639</v>
      </c>
      <c r="F314" s="18">
        <v>5000000</v>
      </c>
      <c r="G314" s="7">
        <v>2500000</v>
      </c>
      <c r="H314" s="11" t="s">
        <v>1069</v>
      </c>
    </row>
    <row r="315" spans="1:8" ht="51" x14ac:dyDescent="0.25">
      <c r="A315" s="4" t="s">
        <v>12</v>
      </c>
      <c r="B315" s="9" t="s">
        <v>1070</v>
      </c>
      <c r="C315" s="9" t="s">
        <v>1065</v>
      </c>
      <c r="D315" s="10" t="s">
        <v>1066</v>
      </c>
      <c r="E315" s="10" t="s">
        <v>639</v>
      </c>
      <c r="F315" s="18">
        <v>2500000</v>
      </c>
      <c r="G315" s="7"/>
      <c r="H315" s="11" t="s">
        <v>1071</v>
      </c>
    </row>
    <row r="316" spans="1:8" ht="51" x14ac:dyDescent="0.25">
      <c r="A316" s="4" t="s">
        <v>18</v>
      </c>
      <c r="B316" s="9" t="s">
        <v>1072</v>
      </c>
      <c r="C316" s="9" t="s">
        <v>1073</v>
      </c>
      <c r="D316" s="10" t="s">
        <v>1066</v>
      </c>
      <c r="E316" s="10" t="s">
        <v>639</v>
      </c>
      <c r="F316" s="18">
        <v>2000000</v>
      </c>
      <c r="G316" s="7">
        <v>1000000</v>
      </c>
      <c r="H316" s="11" t="s">
        <v>1074</v>
      </c>
    </row>
    <row r="317" spans="1:8" ht="25.5" x14ac:dyDescent="0.25">
      <c r="A317" s="4" t="s">
        <v>18</v>
      </c>
      <c r="B317" s="9" t="s">
        <v>1075</v>
      </c>
      <c r="C317" s="9" t="s">
        <v>1065</v>
      </c>
      <c r="D317" s="10" t="s">
        <v>1066</v>
      </c>
      <c r="E317" s="10" t="s">
        <v>639</v>
      </c>
      <c r="F317" s="18">
        <v>1000000</v>
      </c>
      <c r="G317" s="7"/>
      <c r="H317" s="11" t="s">
        <v>1076</v>
      </c>
    </row>
    <row r="318" spans="1:8" ht="51" x14ac:dyDescent="0.25">
      <c r="A318" s="4" t="s">
        <v>18</v>
      </c>
      <c r="B318" s="9" t="s">
        <v>1077</v>
      </c>
      <c r="C318" s="9" t="s">
        <v>1065</v>
      </c>
      <c r="D318" s="10" t="s">
        <v>1066</v>
      </c>
      <c r="E318" s="10" t="s">
        <v>639</v>
      </c>
      <c r="F318" s="18">
        <v>9000000</v>
      </c>
      <c r="G318" s="7">
        <v>2500000</v>
      </c>
      <c r="H318" s="11" t="s">
        <v>1078</v>
      </c>
    </row>
    <row r="319" spans="1:8" ht="38.25" x14ac:dyDescent="0.25">
      <c r="A319" s="4" t="s">
        <v>12</v>
      </c>
      <c r="B319" s="9" t="s">
        <v>1079</v>
      </c>
      <c r="C319" s="9" t="s">
        <v>1080</v>
      </c>
      <c r="D319" s="10" t="s">
        <v>1066</v>
      </c>
      <c r="E319" s="10" t="s">
        <v>639</v>
      </c>
      <c r="F319" s="18">
        <v>1000000</v>
      </c>
      <c r="G319" s="7">
        <v>1000000</v>
      </c>
      <c r="H319" s="11" t="s">
        <v>1081</v>
      </c>
    </row>
    <row r="320" spans="1:8" ht="51" x14ac:dyDescent="0.25">
      <c r="A320" s="4" t="s">
        <v>12</v>
      </c>
      <c r="B320" s="9" t="s">
        <v>1082</v>
      </c>
      <c r="C320" s="9" t="s">
        <v>1083</v>
      </c>
      <c r="D320" s="10" t="s">
        <v>1084</v>
      </c>
      <c r="E320" s="10" t="s">
        <v>1085</v>
      </c>
      <c r="F320" s="18">
        <v>2067454</v>
      </c>
      <c r="G320" s="7">
        <f>1000000+1000000</f>
        <v>2000000</v>
      </c>
      <c r="H320" s="11" t="s">
        <v>1086</v>
      </c>
    </row>
    <row r="321" spans="1:8" ht="51" x14ac:dyDescent="0.25">
      <c r="A321" s="4" t="s">
        <v>18</v>
      </c>
      <c r="B321" s="9" t="s">
        <v>1087</v>
      </c>
      <c r="C321" s="9" t="s">
        <v>1088</v>
      </c>
      <c r="D321" s="10" t="s">
        <v>1084</v>
      </c>
      <c r="E321" s="10" t="s">
        <v>1089</v>
      </c>
      <c r="F321" s="18">
        <v>6000000</v>
      </c>
      <c r="G321" s="7"/>
      <c r="H321" s="11" t="s">
        <v>1090</v>
      </c>
    </row>
    <row r="322" spans="1:8" ht="63.75" x14ac:dyDescent="0.25">
      <c r="A322" s="4" t="s">
        <v>12</v>
      </c>
      <c r="B322" s="9" t="s">
        <v>1091</v>
      </c>
      <c r="C322" s="9" t="s">
        <v>1092</v>
      </c>
      <c r="D322" s="10" t="s">
        <v>1093</v>
      </c>
      <c r="E322" s="10" t="s">
        <v>1094</v>
      </c>
      <c r="F322" s="18">
        <v>1000000</v>
      </c>
      <c r="G322" s="7"/>
      <c r="H322" s="11" t="s">
        <v>1095</v>
      </c>
    </row>
    <row r="323" spans="1:8" ht="51" x14ac:dyDescent="0.25">
      <c r="A323" s="4" t="s">
        <v>18</v>
      </c>
      <c r="B323" s="9" t="s">
        <v>1096</v>
      </c>
      <c r="C323" s="20" t="s">
        <v>1097</v>
      </c>
      <c r="D323" s="10" t="s">
        <v>1093</v>
      </c>
      <c r="E323" s="10" t="s">
        <v>1094</v>
      </c>
      <c r="F323" s="18">
        <v>6000000</v>
      </c>
      <c r="G323" s="7"/>
      <c r="H323" s="11" t="s">
        <v>1098</v>
      </c>
    </row>
    <row r="324" spans="1:8" ht="38.25" x14ac:dyDescent="0.25">
      <c r="A324" s="4" t="s">
        <v>12</v>
      </c>
      <c r="B324" s="9" t="s">
        <v>1099</v>
      </c>
      <c r="C324" s="9" t="s">
        <v>1100</v>
      </c>
      <c r="D324" s="10" t="s">
        <v>1093</v>
      </c>
      <c r="E324" s="10" t="s">
        <v>1094</v>
      </c>
      <c r="F324" s="18">
        <v>500000</v>
      </c>
      <c r="G324" s="7">
        <v>500000</v>
      </c>
      <c r="H324" s="11" t="s">
        <v>1101</v>
      </c>
    </row>
    <row r="325" spans="1:8" ht="38.25" x14ac:dyDescent="0.25">
      <c r="A325" s="4" t="s">
        <v>18</v>
      </c>
      <c r="B325" s="9" t="s">
        <v>1102</v>
      </c>
      <c r="C325" s="9" t="s">
        <v>1103</v>
      </c>
      <c r="D325" s="10" t="s">
        <v>1093</v>
      </c>
      <c r="E325" s="10" t="s">
        <v>1094</v>
      </c>
      <c r="F325" s="18">
        <v>2000000</v>
      </c>
      <c r="G325" s="7"/>
      <c r="H325" s="11" t="s">
        <v>1104</v>
      </c>
    </row>
    <row r="326" spans="1:8" ht="51" x14ac:dyDescent="0.25">
      <c r="A326" s="4" t="s">
        <v>18</v>
      </c>
      <c r="B326" s="9" t="s">
        <v>1105</v>
      </c>
      <c r="C326" s="9" t="s">
        <v>1106</v>
      </c>
      <c r="D326" s="10" t="s">
        <v>1093</v>
      </c>
      <c r="E326" s="10" t="s">
        <v>1094</v>
      </c>
      <c r="F326" s="18">
        <v>4000000</v>
      </c>
      <c r="G326" s="7"/>
      <c r="H326" s="11" t="s">
        <v>1107</v>
      </c>
    </row>
    <row r="327" spans="1:8" ht="38.25" x14ac:dyDescent="0.25">
      <c r="A327" s="4" t="s">
        <v>18</v>
      </c>
      <c r="B327" s="9" t="s">
        <v>1108</v>
      </c>
      <c r="C327" s="9" t="s">
        <v>1100</v>
      </c>
      <c r="D327" s="10" t="s">
        <v>1093</v>
      </c>
      <c r="E327" s="10" t="s">
        <v>1094</v>
      </c>
      <c r="F327" s="18">
        <v>650000</v>
      </c>
      <c r="G327" s="7"/>
      <c r="H327" s="11" t="s">
        <v>1109</v>
      </c>
    </row>
    <row r="328" spans="1:8" ht="38.25" x14ac:dyDescent="0.25">
      <c r="A328" s="4" t="s">
        <v>12</v>
      </c>
      <c r="B328" s="9" t="s">
        <v>1110</v>
      </c>
      <c r="C328" s="9" t="s">
        <v>1111</v>
      </c>
      <c r="D328" s="10" t="s">
        <v>1093</v>
      </c>
      <c r="E328" s="10" t="s">
        <v>1094</v>
      </c>
      <c r="F328" s="18">
        <v>5000000</v>
      </c>
      <c r="G328" s="7">
        <v>1000000</v>
      </c>
      <c r="H328" s="11" t="s">
        <v>1112</v>
      </c>
    </row>
    <row r="329" spans="1:8" ht="51" x14ac:dyDescent="0.25">
      <c r="A329" s="4" t="s">
        <v>18</v>
      </c>
      <c r="B329" s="9" t="s">
        <v>1113</v>
      </c>
      <c r="C329" s="20" t="s">
        <v>1097</v>
      </c>
      <c r="D329" s="10" t="s">
        <v>1093</v>
      </c>
      <c r="E329" s="10" t="s">
        <v>1094</v>
      </c>
      <c r="F329" s="18">
        <v>5000000</v>
      </c>
      <c r="G329" s="7"/>
      <c r="H329" s="11" t="s">
        <v>1114</v>
      </c>
    </row>
    <row r="330" spans="1:8" ht="38.25" x14ac:dyDescent="0.25">
      <c r="A330" s="4" t="s">
        <v>12</v>
      </c>
      <c r="B330" s="9" t="s">
        <v>1115</v>
      </c>
      <c r="C330" s="9" t="s">
        <v>1116</v>
      </c>
      <c r="D330" s="10" t="s">
        <v>1093</v>
      </c>
      <c r="E330" s="10" t="s">
        <v>1117</v>
      </c>
      <c r="F330" s="18">
        <v>3500000</v>
      </c>
      <c r="G330" s="7">
        <v>3000000</v>
      </c>
      <c r="H330" s="11" t="s">
        <v>1118</v>
      </c>
    </row>
    <row r="331" spans="1:8" ht="25.5" x14ac:dyDescent="0.25">
      <c r="A331" s="4" t="s">
        <v>18</v>
      </c>
      <c r="B331" s="9" t="s">
        <v>1119</v>
      </c>
      <c r="C331" s="9" t="s">
        <v>1116</v>
      </c>
      <c r="D331" s="10" t="s">
        <v>1093</v>
      </c>
      <c r="E331" s="10" t="s">
        <v>1117</v>
      </c>
      <c r="F331" s="18">
        <v>2000000</v>
      </c>
      <c r="G331" s="7"/>
      <c r="H331" s="11" t="s">
        <v>1120</v>
      </c>
    </row>
    <row r="332" spans="1:8" ht="38.25" x14ac:dyDescent="0.25">
      <c r="A332" s="4" t="s">
        <v>18</v>
      </c>
      <c r="B332" s="9" t="s">
        <v>1121</v>
      </c>
      <c r="C332" s="9" t="s">
        <v>1122</v>
      </c>
      <c r="D332" s="10" t="s">
        <v>1093</v>
      </c>
      <c r="E332" s="10" t="s">
        <v>1094</v>
      </c>
      <c r="F332" s="18">
        <v>750000</v>
      </c>
      <c r="G332" s="7">
        <v>750000</v>
      </c>
      <c r="H332" s="11" t="s">
        <v>1123</v>
      </c>
    </row>
    <row r="333" spans="1:8" ht="63.75" x14ac:dyDescent="0.25">
      <c r="A333" s="4" t="s">
        <v>18</v>
      </c>
      <c r="B333" s="9" t="s">
        <v>1124</v>
      </c>
      <c r="C333" s="9" t="s">
        <v>1125</v>
      </c>
      <c r="D333" s="10" t="s">
        <v>1093</v>
      </c>
      <c r="E333" s="10" t="s">
        <v>1094</v>
      </c>
      <c r="F333" s="18">
        <v>2000000</v>
      </c>
      <c r="G333" s="7">
        <v>1000000</v>
      </c>
      <c r="H333" s="11" t="s">
        <v>1126</v>
      </c>
    </row>
    <row r="334" spans="1:8" ht="51" x14ac:dyDescent="0.25">
      <c r="A334" s="4" t="s">
        <v>12</v>
      </c>
      <c r="B334" s="9" t="s">
        <v>1127</v>
      </c>
      <c r="C334" s="9" t="s">
        <v>1128</v>
      </c>
      <c r="D334" s="10" t="s">
        <v>1093</v>
      </c>
      <c r="E334" s="10" t="s">
        <v>1129</v>
      </c>
      <c r="F334" s="18">
        <v>750000</v>
      </c>
      <c r="G334" s="7"/>
      <c r="H334" s="11" t="s">
        <v>1130</v>
      </c>
    </row>
    <row r="335" spans="1:8" ht="51" x14ac:dyDescent="0.25">
      <c r="A335" s="4" t="s">
        <v>12</v>
      </c>
      <c r="B335" s="9" t="s">
        <v>1131</v>
      </c>
      <c r="C335" s="9" t="s">
        <v>1132</v>
      </c>
      <c r="D335" s="10" t="s">
        <v>1093</v>
      </c>
      <c r="E335" s="10" t="s">
        <v>1133</v>
      </c>
      <c r="F335" s="18">
        <v>3000000</v>
      </c>
      <c r="G335" s="7"/>
      <c r="H335" s="11" t="s">
        <v>1134</v>
      </c>
    </row>
    <row r="336" spans="1:8" ht="51" x14ac:dyDescent="0.25">
      <c r="A336" s="4" t="s">
        <v>12</v>
      </c>
      <c r="B336" s="9" t="s">
        <v>1135</v>
      </c>
      <c r="C336" s="9" t="s">
        <v>1136</v>
      </c>
      <c r="D336" s="10" t="s">
        <v>1093</v>
      </c>
      <c r="E336" s="10" t="s">
        <v>1094</v>
      </c>
      <c r="F336" s="18">
        <v>1500000</v>
      </c>
      <c r="G336" s="7"/>
      <c r="H336" s="11" t="s">
        <v>1137</v>
      </c>
    </row>
    <row r="337" spans="1:8" ht="76.5" x14ac:dyDescent="0.25">
      <c r="A337" s="4" t="s">
        <v>12</v>
      </c>
      <c r="B337" s="9" t="s">
        <v>1138</v>
      </c>
      <c r="C337" s="9" t="s">
        <v>1139</v>
      </c>
      <c r="D337" s="10" t="s">
        <v>1093</v>
      </c>
      <c r="E337" s="10" t="s">
        <v>1094</v>
      </c>
      <c r="F337" s="18">
        <v>1000000</v>
      </c>
      <c r="G337" s="7">
        <v>1000000</v>
      </c>
      <c r="H337" s="11" t="s">
        <v>1140</v>
      </c>
    </row>
    <row r="338" spans="1:8" ht="38.25" x14ac:dyDescent="0.25">
      <c r="A338" s="4" t="s">
        <v>12</v>
      </c>
      <c r="B338" s="9" t="s">
        <v>1141</v>
      </c>
      <c r="C338" s="9" t="s">
        <v>1142</v>
      </c>
      <c r="D338" s="10" t="s">
        <v>1093</v>
      </c>
      <c r="E338" s="10" t="s">
        <v>1094</v>
      </c>
      <c r="F338" s="18">
        <v>5000000</v>
      </c>
      <c r="G338" s="7">
        <v>2000000</v>
      </c>
      <c r="H338" s="11" t="s">
        <v>1143</v>
      </c>
    </row>
    <row r="339" spans="1:8" ht="25.5" x14ac:dyDescent="0.25">
      <c r="A339" s="4" t="s">
        <v>12</v>
      </c>
      <c r="B339" s="9" t="s">
        <v>1144</v>
      </c>
      <c r="C339" s="9" t="s">
        <v>1145</v>
      </c>
      <c r="D339" s="10" t="s">
        <v>1093</v>
      </c>
      <c r="E339" s="10" t="s">
        <v>1094</v>
      </c>
      <c r="F339" s="18">
        <v>1304200</v>
      </c>
      <c r="G339" s="7"/>
      <c r="H339" s="11" t="s">
        <v>1146</v>
      </c>
    </row>
    <row r="340" spans="1:8" ht="51" x14ac:dyDescent="0.25">
      <c r="A340" s="4" t="s">
        <v>12</v>
      </c>
      <c r="B340" s="9" t="s">
        <v>1147</v>
      </c>
      <c r="C340" s="9" t="s">
        <v>1148</v>
      </c>
      <c r="D340" s="10" t="s">
        <v>1093</v>
      </c>
      <c r="E340" s="10" t="s">
        <v>1149</v>
      </c>
      <c r="F340" s="18">
        <v>3000000</v>
      </c>
      <c r="G340" s="7">
        <f>1000000+2000000</f>
        <v>3000000</v>
      </c>
      <c r="H340" s="11" t="s">
        <v>1150</v>
      </c>
    </row>
    <row r="341" spans="1:8" ht="38.25" x14ac:dyDescent="0.25">
      <c r="A341" s="4" t="s">
        <v>18</v>
      </c>
      <c r="B341" s="9" t="s">
        <v>1151</v>
      </c>
      <c r="C341" s="9" t="s">
        <v>1152</v>
      </c>
      <c r="D341" s="10" t="s">
        <v>1093</v>
      </c>
      <c r="E341" s="10" t="s">
        <v>1094</v>
      </c>
      <c r="F341" s="18">
        <v>5000000</v>
      </c>
      <c r="G341" s="7"/>
      <c r="H341" s="11" t="s">
        <v>1153</v>
      </c>
    </row>
    <row r="342" spans="1:8" ht="51" x14ac:dyDescent="0.25">
      <c r="A342" s="4" t="s">
        <v>12</v>
      </c>
      <c r="B342" s="9" t="s">
        <v>1154</v>
      </c>
      <c r="C342" s="9" t="s">
        <v>1155</v>
      </c>
      <c r="D342" s="10" t="s">
        <v>1093</v>
      </c>
      <c r="E342" s="10" t="s">
        <v>1094</v>
      </c>
      <c r="F342" s="18">
        <v>2000000</v>
      </c>
      <c r="G342" s="7"/>
      <c r="H342" s="11" t="s">
        <v>1156</v>
      </c>
    </row>
    <row r="343" spans="1:8" ht="51" x14ac:dyDescent="0.25">
      <c r="A343" s="4" t="s">
        <v>12</v>
      </c>
      <c r="B343" s="9" t="s">
        <v>1157</v>
      </c>
      <c r="C343" s="9" t="s">
        <v>1158</v>
      </c>
      <c r="D343" s="10" t="s">
        <v>1093</v>
      </c>
      <c r="E343" s="10" t="s">
        <v>1159</v>
      </c>
      <c r="F343" s="18">
        <v>3000000</v>
      </c>
      <c r="G343" s="7"/>
      <c r="H343" s="11" t="s">
        <v>1160</v>
      </c>
    </row>
    <row r="344" spans="1:8" ht="76.5" x14ac:dyDescent="0.25">
      <c r="A344" s="4" t="s">
        <v>18</v>
      </c>
      <c r="B344" s="9" t="s">
        <v>1161</v>
      </c>
      <c r="C344" s="9" t="s">
        <v>1162</v>
      </c>
      <c r="D344" s="10" t="s">
        <v>1093</v>
      </c>
      <c r="E344" s="10" t="s">
        <v>1163</v>
      </c>
      <c r="F344" s="18">
        <v>3500000</v>
      </c>
      <c r="G344" s="7">
        <v>1000000</v>
      </c>
      <c r="H344" s="11" t="s">
        <v>1164</v>
      </c>
    </row>
    <row r="345" spans="1:8" ht="76.5" x14ac:dyDescent="0.25">
      <c r="A345" s="4" t="s">
        <v>12</v>
      </c>
      <c r="B345" s="9" t="s">
        <v>1165</v>
      </c>
      <c r="C345" s="9" t="s">
        <v>1166</v>
      </c>
      <c r="D345" s="10" t="s">
        <v>1093</v>
      </c>
      <c r="E345" s="10" t="s">
        <v>1094</v>
      </c>
      <c r="F345" s="18">
        <v>4750000</v>
      </c>
      <c r="G345" s="7">
        <v>2000000</v>
      </c>
      <c r="H345" s="11" t="s">
        <v>1167</v>
      </c>
    </row>
    <row r="346" spans="1:8" ht="89.25" x14ac:dyDescent="0.25">
      <c r="A346" s="4" t="s">
        <v>12</v>
      </c>
      <c r="B346" s="9" t="s">
        <v>1168</v>
      </c>
      <c r="C346" s="9" t="s">
        <v>1169</v>
      </c>
      <c r="D346" s="10" t="s">
        <v>1093</v>
      </c>
      <c r="E346" s="10" t="s">
        <v>1094</v>
      </c>
      <c r="F346" s="18">
        <v>2000000</v>
      </c>
      <c r="G346" s="7"/>
      <c r="H346" s="11" t="s">
        <v>1170</v>
      </c>
    </row>
    <row r="347" spans="1:8" ht="63.75" x14ac:dyDescent="0.25">
      <c r="A347" s="4" t="s">
        <v>18</v>
      </c>
      <c r="B347" s="9" t="s">
        <v>1171</v>
      </c>
      <c r="C347" s="9" t="s">
        <v>1172</v>
      </c>
      <c r="D347" s="10" t="s">
        <v>1093</v>
      </c>
      <c r="E347" s="10" t="s">
        <v>1094</v>
      </c>
      <c r="F347" s="18">
        <v>500000</v>
      </c>
      <c r="G347" s="7"/>
      <c r="H347" s="11" t="s">
        <v>1173</v>
      </c>
    </row>
    <row r="348" spans="1:8" ht="38.25" x14ac:dyDescent="0.25">
      <c r="A348" s="4" t="s">
        <v>12</v>
      </c>
      <c r="B348" s="9" t="s">
        <v>1174</v>
      </c>
      <c r="C348" s="9" t="s">
        <v>1175</v>
      </c>
      <c r="D348" s="10" t="s">
        <v>1093</v>
      </c>
      <c r="E348" s="10" t="s">
        <v>1094</v>
      </c>
      <c r="F348" s="18">
        <v>1500000</v>
      </c>
      <c r="G348" s="7">
        <v>1000000</v>
      </c>
      <c r="H348" s="11" t="s">
        <v>1176</v>
      </c>
    </row>
    <row r="349" spans="1:8" ht="25.5" x14ac:dyDescent="0.25">
      <c r="A349" s="4" t="s">
        <v>12</v>
      </c>
      <c r="B349" s="9" t="s">
        <v>1177</v>
      </c>
      <c r="C349" s="9" t="s">
        <v>1178</v>
      </c>
      <c r="D349" s="10" t="s">
        <v>1093</v>
      </c>
      <c r="E349" s="10" t="s">
        <v>1094</v>
      </c>
      <c r="F349" s="18">
        <v>750000</v>
      </c>
      <c r="G349" s="7"/>
      <c r="H349" s="11" t="s">
        <v>1179</v>
      </c>
    </row>
    <row r="350" spans="1:8" ht="38.25" x14ac:dyDescent="0.25">
      <c r="A350" s="4" t="s">
        <v>18</v>
      </c>
      <c r="B350" s="9" t="s">
        <v>1180</v>
      </c>
      <c r="C350" s="9" t="s">
        <v>1181</v>
      </c>
      <c r="D350" s="10" t="s">
        <v>1093</v>
      </c>
      <c r="E350" s="10" t="s">
        <v>1094</v>
      </c>
      <c r="F350" s="18">
        <v>900000</v>
      </c>
      <c r="G350" s="7">
        <v>900000</v>
      </c>
      <c r="H350" s="11" t="s">
        <v>1182</v>
      </c>
    </row>
    <row r="351" spans="1:8" ht="38.25" x14ac:dyDescent="0.25">
      <c r="A351" s="4" t="s">
        <v>12</v>
      </c>
      <c r="B351" s="9" t="s">
        <v>1183</v>
      </c>
      <c r="C351" s="9" t="s">
        <v>1184</v>
      </c>
      <c r="D351" s="10" t="s">
        <v>1093</v>
      </c>
      <c r="E351" s="10" t="s">
        <v>1185</v>
      </c>
      <c r="F351" s="18">
        <v>2400000</v>
      </c>
      <c r="G351" s="7"/>
      <c r="H351" s="11" t="s">
        <v>1186</v>
      </c>
    </row>
    <row r="352" spans="1:8" ht="25.5" x14ac:dyDescent="0.25">
      <c r="A352" s="4" t="s">
        <v>18</v>
      </c>
      <c r="B352" s="9" t="s">
        <v>1187</v>
      </c>
      <c r="C352" s="9" t="s">
        <v>1188</v>
      </c>
      <c r="D352" s="10" t="s">
        <v>1093</v>
      </c>
      <c r="E352" s="10" t="s">
        <v>1189</v>
      </c>
      <c r="F352" s="18">
        <v>2000000</v>
      </c>
      <c r="G352" s="7"/>
      <c r="H352" s="11" t="s">
        <v>1190</v>
      </c>
    </row>
    <row r="353" spans="1:8" ht="38.25" x14ac:dyDescent="0.25">
      <c r="A353" s="4" t="s">
        <v>12</v>
      </c>
      <c r="B353" s="9" t="s">
        <v>1191</v>
      </c>
      <c r="C353" s="9" t="s">
        <v>1192</v>
      </c>
      <c r="D353" s="10" t="s">
        <v>1093</v>
      </c>
      <c r="E353" s="10" t="s">
        <v>1094</v>
      </c>
      <c r="F353" s="18">
        <v>2000000</v>
      </c>
      <c r="G353" s="7"/>
      <c r="H353" s="11" t="s">
        <v>1193</v>
      </c>
    </row>
    <row r="354" spans="1:8" ht="25.5" x14ac:dyDescent="0.25">
      <c r="A354" s="4" t="s">
        <v>18</v>
      </c>
      <c r="B354" s="9" t="s">
        <v>1194</v>
      </c>
      <c r="C354" s="9" t="s">
        <v>1195</v>
      </c>
      <c r="D354" s="10" t="s">
        <v>1093</v>
      </c>
      <c r="E354" s="10" t="s">
        <v>1094</v>
      </c>
      <c r="F354" s="18">
        <v>12000000</v>
      </c>
      <c r="G354" s="7"/>
      <c r="H354" s="11" t="s">
        <v>1196</v>
      </c>
    </row>
    <row r="355" spans="1:8" ht="38.25" x14ac:dyDescent="0.25">
      <c r="A355" s="4" t="s">
        <v>18</v>
      </c>
      <c r="B355" s="9" t="s">
        <v>1197</v>
      </c>
      <c r="C355" s="9" t="s">
        <v>1198</v>
      </c>
      <c r="D355" s="10" t="s">
        <v>1093</v>
      </c>
      <c r="E355" s="10" t="s">
        <v>1149</v>
      </c>
      <c r="F355" s="18">
        <v>2000000</v>
      </c>
      <c r="G355" s="7"/>
      <c r="H355" s="11" t="s">
        <v>1199</v>
      </c>
    </row>
    <row r="356" spans="1:8" ht="25.5" x14ac:dyDescent="0.25">
      <c r="A356" s="4" t="s">
        <v>12</v>
      </c>
      <c r="B356" s="9" t="s">
        <v>1200</v>
      </c>
      <c r="C356" s="9" t="s">
        <v>1200</v>
      </c>
      <c r="D356" s="10" t="s">
        <v>1093</v>
      </c>
      <c r="E356" s="10" t="s">
        <v>1094</v>
      </c>
      <c r="F356" s="18">
        <v>1500000</v>
      </c>
      <c r="G356" s="7"/>
      <c r="H356" s="11" t="s">
        <v>1201</v>
      </c>
    </row>
    <row r="357" spans="1:8" ht="76.5" x14ac:dyDescent="0.25">
      <c r="A357" s="4" t="s">
        <v>12</v>
      </c>
      <c r="B357" s="9" t="s">
        <v>1202</v>
      </c>
      <c r="C357" s="9" t="s">
        <v>1125</v>
      </c>
      <c r="D357" s="10" t="s">
        <v>1093</v>
      </c>
      <c r="E357" s="10" t="s">
        <v>1094</v>
      </c>
      <c r="F357" s="18">
        <v>1800000</v>
      </c>
      <c r="G357" s="7">
        <v>1500000</v>
      </c>
      <c r="H357" s="11" t="s">
        <v>1203</v>
      </c>
    </row>
    <row r="358" spans="1:8" ht="38.25" x14ac:dyDescent="0.25">
      <c r="A358" s="4" t="s">
        <v>12</v>
      </c>
      <c r="B358" s="9" t="s">
        <v>1204</v>
      </c>
      <c r="C358" s="9" t="s">
        <v>1205</v>
      </c>
      <c r="D358" s="10" t="s">
        <v>1093</v>
      </c>
      <c r="E358" s="10" t="s">
        <v>1094</v>
      </c>
      <c r="F358" s="18">
        <v>500000</v>
      </c>
      <c r="G358" s="7">
        <v>500000</v>
      </c>
      <c r="H358" s="11" t="s">
        <v>1206</v>
      </c>
    </row>
    <row r="359" spans="1:8" ht="38.25" x14ac:dyDescent="0.25">
      <c r="A359" s="4" t="s">
        <v>12</v>
      </c>
      <c r="B359" s="9" t="s">
        <v>1207</v>
      </c>
      <c r="C359" s="9" t="s">
        <v>1208</v>
      </c>
      <c r="D359" s="10" t="s">
        <v>1093</v>
      </c>
      <c r="E359" s="10" t="s">
        <v>1094</v>
      </c>
      <c r="F359" s="18">
        <v>875000</v>
      </c>
      <c r="G359" s="7"/>
      <c r="H359" s="11" t="s">
        <v>1209</v>
      </c>
    </row>
    <row r="360" spans="1:8" ht="38.25" x14ac:dyDescent="0.25">
      <c r="A360" s="4" t="s">
        <v>18</v>
      </c>
      <c r="B360" s="9" t="s">
        <v>1210</v>
      </c>
      <c r="C360" s="9" t="s">
        <v>1210</v>
      </c>
      <c r="D360" s="10" t="s">
        <v>1093</v>
      </c>
      <c r="E360" s="10" t="s">
        <v>1094</v>
      </c>
      <c r="F360" s="18">
        <v>2000000</v>
      </c>
      <c r="G360" s="7"/>
      <c r="H360" s="11" t="s">
        <v>1211</v>
      </c>
    </row>
    <row r="361" spans="1:8" ht="51" x14ac:dyDescent="0.25">
      <c r="A361" s="4" t="s">
        <v>12</v>
      </c>
      <c r="B361" s="9" t="s">
        <v>1212</v>
      </c>
      <c r="C361" s="9" t="s">
        <v>1213</v>
      </c>
      <c r="D361" s="10" t="s">
        <v>1093</v>
      </c>
      <c r="E361" s="10" t="s">
        <v>1214</v>
      </c>
      <c r="F361" s="18">
        <v>9900000</v>
      </c>
      <c r="G361" s="7">
        <v>3000000</v>
      </c>
      <c r="H361" s="11" t="s">
        <v>1215</v>
      </c>
    </row>
    <row r="362" spans="1:8" ht="38.25" x14ac:dyDescent="0.25">
      <c r="A362" s="4" t="s">
        <v>18</v>
      </c>
      <c r="B362" s="9" t="s">
        <v>1216</v>
      </c>
      <c r="C362" s="9" t="s">
        <v>1217</v>
      </c>
      <c r="D362" s="10" t="s">
        <v>1093</v>
      </c>
      <c r="E362" s="10" t="s">
        <v>1214</v>
      </c>
      <c r="F362" s="18">
        <v>1500000</v>
      </c>
      <c r="G362" s="7"/>
      <c r="H362" s="11" t="s">
        <v>1218</v>
      </c>
    </row>
    <row r="363" spans="1:8" ht="76.5" x14ac:dyDescent="0.25">
      <c r="A363" s="4" t="s">
        <v>12</v>
      </c>
      <c r="B363" s="9" t="s">
        <v>1219</v>
      </c>
      <c r="C363" s="9" t="s">
        <v>1220</v>
      </c>
      <c r="D363" s="10" t="s">
        <v>1221</v>
      </c>
      <c r="E363" s="10" t="s">
        <v>1222</v>
      </c>
      <c r="F363" s="18">
        <v>4000000</v>
      </c>
      <c r="G363" s="7">
        <v>4000000</v>
      </c>
      <c r="H363" s="11" t="s">
        <v>1223</v>
      </c>
    </row>
    <row r="364" spans="1:8" ht="38.25" x14ac:dyDescent="0.25">
      <c r="A364" s="4" t="s">
        <v>12</v>
      </c>
      <c r="B364" s="9" t="s">
        <v>1224</v>
      </c>
      <c r="C364" s="9" t="s">
        <v>1225</v>
      </c>
      <c r="D364" s="10" t="s">
        <v>1221</v>
      </c>
      <c r="E364" s="10" t="s">
        <v>1226</v>
      </c>
      <c r="F364" s="18">
        <v>10000000</v>
      </c>
      <c r="G364" s="7">
        <f>3000000+3000000</f>
        <v>6000000</v>
      </c>
      <c r="H364" s="11" t="s">
        <v>1227</v>
      </c>
    </row>
    <row r="365" spans="1:8" ht="76.5" x14ac:dyDescent="0.25">
      <c r="A365" s="4" t="s">
        <v>12</v>
      </c>
      <c r="B365" s="9" t="s">
        <v>1228</v>
      </c>
      <c r="C365" s="9" t="s">
        <v>1229</v>
      </c>
      <c r="D365" s="10" t="s">
        <v>1221</v>
      </c>
      <c r="E365" s="10" t="s">
        <v>1230</v>
      </c>
      <c r="F365" s="18">
        <v>950000</v>
      </c>
      <c r="G365" s="7">
        <v>950000</v>
      </c>
      <c r="H365" s="11" t="s">
        <v>1231</v>
      </c>
    </row>
    <row r="366" spans="1:8" ht="38.25" x14ac:dyDescent="0.25">
      <c r="A366" s="4" t="s">
        <v>18</v>
      </c>
      <c r="B366" s="9" t="s">
        <v>1232</v>
      </c>
      <c r="C366" s="9" t="s">
        <v>1229</v>
      </c>
      <c r="D366" s="10" t="s">
        <v>1221</v>
      </c>
      <c r="E366" s="10" t="s">
        <v>1230</v>
      </c>
      <c r="F366" s="18">
        <v>970000</v>
      </c>
      <c r="G366" s="7">
        <v>970000</v>
      </c>
      <c r="H366" s="11" t="s">
        <v>1233</v>
      </c>
    </row>
    <row r="367" spans="1:8" ht="51" x14ac:dyDescent="0.25">
      <c r="A367" s="4" t="s">
        <v>12</v>
      </c>
      <c r="B367" s="9" t="s">
        <v>1234</v>
      </c>
      <c r="C367" s="9" t="s">
        <v>1235</v>
      </c>
      <c r="D367" s="10" t="s">
        <v>1221</v>
      </c>
      <c r="E367" s="10" t="s">
        <v>1236</v>
      </c>
      <c r="F367" s="18">
        <v>1000000</v>
      </c>
      <c r="G367" s="7">
        <v>673000</v>
      </c>
      <c r="H367" s="11" t="s">
        <v>1237</v>
      </c>
    </row>
    <row r="368" spans="1:8" ht="63.75" x14ac:dyDescent="0.25">
      <c r="A368" s="4" t="s">
        <v>12</v>
      </c>
      <c r="B368" s="9" t="s">
        <v>1238</v>
      </c>
      <c r="C368" s="9" t="s">
        <v>1239</v>
      </c>
      <c r="D368" s="10" t="s">
        <v>1221</v>
      </c>
      <c r="E368" s="10" t="s">
        <v>1230</v>
      </c>
      <c r="F368" s="18">
        <v>1500000</v>
      </c>
      <c r="G368" s="7"/>
      <c r="H368" s="11" t="s">
        <v>1240</v>
      </c>
    </row>
    <row r="369" spans="1:8" ht="51" x14ac:dyDescent="0.25">
      <c r="A369" s="4" t="s">
        <v>18</v>
      </c>
      <c r="B369" s="9" t="s">
        <v>1241</v>
      </c>
      <c r="C369" s="9" t="s">
        <v>1242</v>
      </c>
      <c r="D369" s="10" t="s">
        <v>1221</v>
      </c>
      <c r="E369" s="10" t="s">
        <v>1243</v>
      </c>
      <c r="F369" s="18">
        <v>2000000</v>
      </c>
      <c r="G369" s="7">
        <v>2000000</v>
      </c>
      <c r="H369" s="11" t="s">
        <v>1244</v>
      </c>
    </row>
    <row r="370" spans="1:8" ht="51" x14ac:dyDescent="0.25">
      <c r="A370" s="4" t="s">
        <v>12</v>
      </c>
      <c r="B370" s="9" t="s">
        <v>1245</v>
      </c>
      <c r="C370" s="9" t="s">
        <v>1246</v>
      </c>
      <c r="D370" s="10" t="s">
        <v>1221</v>
      </c>
      <c r="E370" s="10" t="s">
        <v>1247</v>
      </c>
      <c r="F370" s="18">
        <v>1500000</v>
      </c>
      <c r="G370" s="7"/>
      <c r="H370" s="11" t="s">
        <v>1248</v>
      </c>
    </row>
    <row r="371" spans="1:8" ht="51" x14ac:dyDescent="0.25">
      <c r="A371" s="4" t="s">
        <v>12</v>
      </c>
      <c r="B371" s="9" t="s">
        <v>1249</v>
      </c>
      <c r="C371" s="9" t="s">
        <v>1250</v>
      </c>
      <c r="D371" s="10" t="s">
        <v>1221</v>
      </c>
      <c r="E371" s="10" t="s">
        <v>1230</v>
      </c>
      <c r="F371" s="18">
        <v>2500000</v>
      </c>
      <c r="G371" s="7">
        <v>2500000</v>
      </c>
      <c r="H371" s="11" t="s">
        <v>1251</v>
      </c>
    </row>
    <row r="372" spans="1:8" ht="51" x14ac:dyDescent="0.25">
      <c r="A372" s="4" t="s">
        <v>12</v>
      </c>
      <c r="B372" s="9" t="s">
        <v>1252</v>
      </c>
      <c r="C372" s="9" t="s">
        <v>1253</v>
      </c>
      <c r="D372" s="10" t="s">
        <v>1221</v>
      </c>
      <c r="E372" s="10" t="s">
        <v>1254</v>
      </c>
      <c r="F372" s="18">
        <v>2000000</v>
      </c>
      <c r="G372" s="7">
        <v>1000000</v>
      </c>
      <c r="H372" s="11" t="s">
        <v>1255</v>
      </c>
    </row>
    <row r="373" spans="1:8" ht="38.25" x14ac:dyDescent="0.25">
      <c r="A373" s="4" t="s">
        <v>18</v>
      </c>
      <c r="B373" s="9" t="s">
        <v>1256</v>
      </c>
      <c r="C373" s="9" t="s">
        <v>1257</v>
      </c>
      <c r="D373" s="10" t="s">
        <v>1221</v>
      </c>
      <c r="E373" s="10" t="s">
        <v>1258</v>
      </c>
      <c r="F373" s="18">
        <v>5009069</v>
      </c>
      <c r="G373" s="7">
        <v>5000000</v>
      </c>
      <c r="H373" s="11" t="s">
        <v>1259</v>
      </c>
    </row>
    <row r="374" spans="1:8" ht="51" x14ac:dyDescent="0.25">
      <c r="A374" s="4" t="s">
        <v>12</v>
      </c>
      <c r="B374" s="9" t="s">
        <v>1260</v>
      </c>
      <c r="C374" s="9" t="s">
        <v>1261</v>
      </c>
      <c r="D374" s="10" t="s">
        <v>1221</v>
      </c>
      <c r="E374" s="10" t="s">
        <v>1230</v>
      </c>
      <c r="F374" s="18">
        <v>5000000</v>
      </c>
      <c r="G374" s="7">
        <v>1000000</v>
      </c>
      <c r="H374" s="11" t="s">
        <v>1262</v>
      </c>
    </row>
    <row r="375" spans="1:8" ht="63.75" x14ac:dyDescent="0.25">
      <c r="A375" s="4" t="s">
        <v>12</v>
      </c>
      <c r="B375" s="9" t="s">
        <v>1263</v>
      </c>
      <c r="C375" s="9" t="s">
        <v>1264</v>
      </c>
      <c r="D375" s="10" t="s">
        <v>1221</v>
      </c>
      <c r="E375" s="10" t="s">
        <v>1258</v>
      </c>
      <c r="F375" s="18">
        <v>5000000</v>
      </c>
      <c r="G375" s="7"/>
      <c r="H375" s="11" t="s">
        <v>1265</v>
      </c>
    </row>
    <row r="376" spans="1:8" ht="51" x14ac:dyDescent="0.25">
      <c r="A376" s="4" t="s">
        <v>18</v>
      </c>
      <c r="B376" s="9" t="s">
        <v>1266</v>
      </c>
      <c r="C376" s="9" t="s">
        <v>1267</v>
      </c>
      <c r="D376" s="10" t="s">
        <v>1221</v>
      </c>
      <c r="E376" s="10" t="s">
        <v>1230</v>
      </c>
      <c r="F376" s="18">
        <v>2000000</v>
      </c>
      <c r="G376" s="7">
        <v>2000000</v>
      </c>
      <c r="H376" s="11" t="s">
        <v>1268</v>
      </c>
    </row>
    <row r="377" spans="1:8" ht="38.25" x14ac:dyDescent="0.25">
      <c r="A377" s="4" t="s">
        <v>12</v>
      </c>
      <c r="B377" s="9" t="s">
        <v>1269</v>
      </c>
      <c r="C377" s="9" t="s">
        <v>1270</v>
      </c>
      <c r="D377" s="10" t="s">
        <v>1271</v>
      </c>
      <c r="E377" s="10" t="s">
        <v>1272</v>
      </c>
      <c r="F377" s="18">
        <v>700000</v>
      </c>
      <c r="G377" s="7"/>
      <c r="H377" s="11" t="s">
        <v>1273</v>
      </c>
    </row>
    <row r="378" spans="1:8" ht="63.75" x14ac:dyDescent="0.25">
      <c r="A378" s="4" t="s">
        <v>12</v>
      </c>
      <c r="B378" s="9" t="s">
        <v>1274</v>
      </c>
      <c r="C378" s="9" t="s">
        <v>1275</v>
      </c>
      <c r="D378" s="10" t="s">
        <v>1271</v>
      </c>
      <c r="E378" s="10" t="s">
        <v>1276</v>
      </c>
      <c r="F378" s="18">
        <v>1000000</v>
      </c>
      <c r="G378" s="7">
        <v>1000000</v>
      </c>
      <c r="H378" s="11" t="s">
        <v>1277</v>
      </c>
    </row>
    <row r="379" spans="1:8" ht="63.75" x14ac:dyDescent="0.25">
      <c r="A379" s="4" t="s">
        <v>18</v>
      </c>
      <c r="B379" s="9" t="s">
        <v>1278</v>
      </c>
      <c r="C379" s="9" t="s">
        <v>38</v>
      </c>
      <c r="D379" s="10" t="s">
        <v>1271</v>
      </c>
      <c r="E379" s="10" t="s">
        <v>1279</v>
      </c>
      <c r="F379" s="18">
        <v>3500000</v>
      </c>
      <c r="G379" s="7"/>
      <c r="H379" s="11" t="s">
        <v>1280</v>
      </c>
    </row>
    <row r="380" spans="1:8" ht="51" x14ac:dyDescent="0.25">
      <c r="A380" s="4" t="s">
        <v>12</v>
      </c>
      <c r="B380" s="9" t="s">
        <v>1281</v>
      </c>
      <c r="C380" s="9" t="s">
        <v>1282</v>
      </c>
      <c r="D380" s="10" t="s">
        <v>1271</v>
      </c>
      <c r="E380" s="10" t="s">
        <v>1283</v>
      </c>
      <c r="F380" s="18">
        <v>2300000</v>
      </c>
      <c r="G380" s="7">
        <v>2300000</v>
      </c>
      <c r="H380" s="11" t="s">
        <v>1284</v>
      </c>
    </row>
    <row r="381" spans="1:8" ht="38.25" x14ac:dyDescent="0.25">
      <c r="A381" s="4" t="s">
        <v>18</v>
      </c>
      <c r="B381" s="9" t="s">
        <v>1285</v>
      </c>
      <c r="C381" s="9" t="s">
        <v>1286</v>
      </c>
      <c r="D381" s="10" t="s">
        <v>1271</v>
      </c>
      <c r="E381" s="10" t="s">
        <v>1276</v>
      </c>
      <c r="F381" s="18">
        <v>3500000</v>
      </c>
      <c r="G381" s="7"/>
      <c r="H381" s="11" t="s">
        <v>1287</v>
      </c>
    </row>
    <row r="382" spans="1:8" ht="38.25" x14ac:dyDescent="0.25">
      <c r="A382" s="4" t="s">
        <v>12</v>
      </c>
      <c r="B382" s="9" t="s">
        <v>1288</v>
      </c>
      <c r="C382" s="9" t="s">
        <v>1289</v>
      </c>
      <c r="D382" s="10" t="s">
        <v>1290</v>
      </c>
      <c r="E382" s="10" t="s">
        <v>1291</v>
      </c>
      <c r="F382" s="18">
        <v>1040873</v>
      </c>
      <c r="G382" s="7">
        <v>300000</v>
      </c>
      <c r="H382" s="11" t="s">
        <v>1292</v>
      </c>
    </row>
    <row r="383" spans="1:8" ht="63.75" x14ac:dyDescent="0.25">
      <c r="A383" s="4" t="s">
        <v>12</v>
      </c>
      <c r="B383" s="9" t="s">
        <v>1293</v>
      </c>
      <c r="C383" s="9" t="s">
        <v>1294</v>
      </c>
      <c r="D383" s="10" t="s">
        <v>1290</v>
      </c>
      <c r="E383" s="10" t="s">
        <v>1295</v>
      </c>
      <c r="F383" s="18">
        <v>8421801</v>
      </c>
      <c r="G383" s="7"/>
      <c r="H383" s="11" t="s">
        <v>1296</v>
      </c>
    </row>
    <row r="384" spans="1:8" ht="51" x14ac:dyDescent="0.25">
      <c r="A384" s="4" t="s">
        <v>12</v>
      </c>
      <c r="B384" s="9" t="s">
        <v>1297</v>
      </c>
      <c r="C384" s="9" t="s">
        <v>1298</v>
      </c>
      <c r="D384" s="10" t="s">
        <v>1290</v>
      </c>
      <c r="E384" s="10" t="s">
        <v>620</v>
      </c>
      <c r="F384" s="18">
        <v>4993500</v>
      </c>
      <c r="G384" s="7"/>
      <c r="H384" s="11" t="s">
        <v>1299</v>
      </c>
    </row>
    <row r="385" spans="1:8" ht="51" x14ac:dyDescent="0.25">
      <c r="A385" s="4" t="s">
        <v>12</v>
      </c>
      <c r="B385" s="9" t="s">
        <v>1300</v>
      </c>
      <c r="C385" s="9" t="s">
        <v>1301</v>
      </c>
      <c r="D385" s="10" t="s">
        <v>1290</v>
      </c>
      <c r="E385" s="10" t="s">
        <v>1302</v>
      </c>
      <c r="F385" s="18">
        <v>3500000</v>
      </c>
      <c r="G385" s="7">
        <f>1100000+1100000</f>
        <v>2200000</v>
      </c>
      <c r="H385" s="11" t="s">
        <v>1303</v>
      </c>
    </row>
    <row r="386" spans="1:8" ht="38.25" x14ac:dyDescent="0.25">
      <c r="A386" s="4" t="s">
        <v>12</v>
      </c>
      <c r="B386" s="9" t="s">
        <v>1304</v>
      </c>
      <c r="C386" s="9" t="s">
        <v>1305</v>
      </c>
      <c r="D386" s="10" t="s">
        <v>1290</v>
      </c>
      <c r="E386" s="10" t="s">
        <v>1295</v>
      </c>
      <c r="F386" s="18">
        <v>2747748</v>
      </c>
      <c r="G386" s="7">
        <v>2500000</v>
      </c>
      <c r="H386" s="11" t="s">
        <v>1306</v>
      </c>
    </row>
    <row r="387" spans="1:8" ht="38.25" x14ac:dyDescent="0.25">
      <c r="A387" s="4" t="s">
        <v>12</v>
      </c>
      <c r="B387" s="9" t="s">
        <v>1307</v>
      </c>
      <c r="C387" s="9" t="s">
        <v>1308</v>
      </c>
      <c r="D387" s="10" t="s">
        <v>1309</v>
      </c>
      <c r="E387" s="10" t="s">
        <v>1310</v>
      </c>
      <c r="F387" s="18">
        <v>2000000</v>
      </c>
      <c r="G387" s="7">
        <v>1000000</v>
      </c>
      <c r="H387" s="11" t="s">
        <v>1311</v>
      </c>
    </row>
    <row r="388" spans="1:8" ht="51" x14ac:dyDescent="0.25">
      <c r="A388" s="4" t="s">
        <v>18</v>
      </c>
      <c r="B388" s="9" t="s">
        <v>1312</v>
      </c>
      <c r="C388" s="9" t="s">
        <v>1313</v>
      </c>
      <c r="D388" s="10" t="s">
        <v>1309</v>
      </c>
      <c r="E388" s="10" t="s">
        <v>179</v>
      </c>
      <c r="F388" s="18">
        <v>5234000</v>
      </c>
      <c r="G388" s="7"/>
      <c r="H388" s="11" t="s">
        <v>1314</v>
      </c>
    </row>
    <row r="389" spans="1:8" ht="38.25" x14ac:dyDescent="0.25">
      <c r="A389" s="4" t="s">
        <v>12</v>
      </c>
      <c r="B389" s="9" t="s">
        <v>1315</v>
      </c>
      <c r="C389" s="9" t="s">
        <v>1316</v>
      </c>
      <c r="D389" s="10" t="s">
        <v>1309</v>
      </c>
      <c r="E389" s="10" t="s">
        <v>1310</v>
      </c>
      <c r="F389" s="18">
        <v>5000000</v>
      </c>
      <c r="G389" s="7">
        <f>2000000+500000</f>
        <v>2500000</v>
      </c>
      <c r="H389" s="11" t="s">
        <v>1317</v>
      </c>
    </row>
    <row r="390" spans="1:8" ht="76.5" x14ac:dyDescent="0.25">
      <c r="A390" s="4" t="s">
        <v>12</v>
      </c>
      <c r="B390" s="9" t="s">
        <v>1318</v>
      </c>
      <c r="C390" s="9" t="s">
        <v>1319</v>
      </c>
      <c r="D390" s="10" t="s">
        <v>1309</v>
      </c>
      <c r="E390" s="10" t="s">
        <v>1310</v>
      </c>
      <c r="F390" s="18">
        <v>8000000</v>
      </c>
      <c r="G390" s="7">
        <v>8000000</v>
      </c>
      <c r="H390" s="11" t="s">
        <v>1320</v>
      </c>
    </row>
    <row r="391" spans="1:8" ht="51" x14ac:dyDescent="0.25">
      <c r="A391" s="4" t="s">
        <v>18</v>
      </c>
      <c r="B391" s="9" t="s">
        <v>1321</v>
      </c>
      <c r="C391" s="9" t="s">
        <v>1319</v>
      </c>
      <c r="D391" s="10" t="s">
        <v>1309</v>
      </c>
      <c r="E391" s="10" t="s">
        <v>1310</v>
      </c>
      <c r="F391" s="18">
        <v>6000000</v>
      </c>
      <c r="G391" s="7">
        <v>2000000</v>
      </c>
      <c r="H391" s="11" t="s">
        <v>1322</v>
      </c>
    </row>
    <row r="392" spans="1:8" ht="38.25" x14ac:dyDescent="0.25">
      <c r="A392" s="4" t="s">
        <v>18</v>
      </c>
      <c r="B392" s="9" t="s">
        <v>1323</v>
      </c>
      <c r="C392" s="9" t="s">
        <v>1324</v>
      </c>
      <c r="D392" s="10" t="s">
        <v>1309</v>
      </c>
      <c r="E392" s="10" t="s">
        <v>1310</v>
      </c>
      <c r="F392" s="18">
        <v>12000000</v>
      </c>
      <c r="G392" s="7"/>
      <c r="H392" s="11" t="s">
        <v>1325</v>
      </c>
    </row>
    <row r="393" spans="1:8" ht="38.25" x14ac:dyDescent="0.25">
      <c r="A393" s="4" t="s">
        <v>12</v>
      </c>
      <c r="B393" s="9" t="s">
        <v>1326</v>
      </c>
      <c r="C393" s="9" t="s">
        <v>1327</v>
      </c>
      <c r="D393" s="10" t="s">
        <v>1309</v>
      </c>
      <c r="E393" s="10" t="s">
        <v>1327</v>
      </c>
      <c r="F393" s="18">
        <v>688438</v>
      </c>
      <c r="G393" s="7">
        <v>250000</v>
      </c>
      <c r="H393" s="11" t="s">
        <v>1328</v>
      </c>
    </row>
    <row r="394" spans="1:8" ht="51" x14ac:dyDescent="0.25">
      <c r="A394" s="4" t="s">
        <v>12</v>
      </c>
      <c r="B394" s="9" t="s">
        <v>1329</v>
      </c>
      <c r="C394" s="9" t="s">
        <v>1330</v>
      </c>
      <c r="D394" s="10" t="s">
        <v>1309</v>
      </c>
      <c r="E394" s="10" t="s">
        <v>1331</v>
      </c>
      <c r="F394" s="18">
        <v>1918487</v>
      </c>
      <c r="G394" s="7">
        <v>1918487</v>
      </c>
      <c r="H394" s="11" t="s">
        <v>1332</v>
      </c>
    </row>
    <row r="395" spans="1:8" ht="38.25" x14ac:dyDescent="0.25">
      <c r="A395" s="4" t="s">
        <v>18</v>
      </c>
      <c r="B395" s="9" t="s">
        <v>1333</v>
      </c>
      <c r="C395" s="9" t="s">
        <v>1334</v>
      </c>
      <c r="D395" s="10" t="s">
        <v>1309</v>
      </c>
      <c r="E395" s="10" t="s">
        <v>1310</v>
      </c>
      <c r="F395" s="18">
        <v>4000000</v>
      </c>
      <c r="G395" s="7"/>
      <c r="H395" s="11" t="s">
        <v>1335</v>
      </c>
    </row>
    <row r="396" spans="1:8" ht="51" x14ac:dyDescent="0.25">
      <c r="A396" s="4" t="s">
        <v>12</v>
      </c>
      <c r="B396" s="9" t="s">
        <v>1336</v>
      </c>
      <c r="C396" s="9" t="s">
        <v>1337</v>
      </c>
      <c r="D396" s="10" t="s">
        <v>1309</v>
      </c>
      <c r="E396" s="10" t="s">
        <v>1310</v>
      </c>
      <c r="F396" s="18">
        <v>2000000</v>
      </c>
      <c r="G396" s="7">
        <v>500000</v>
      </c>
      <c r="H396" s="11" t="s">
        <v>1338</v>
      </c>
    </row>
    <row r="397" spans="1:8" ht="51" x14ac:dyDescent="0.25">
      <c r="A397" s="4" t="s">
        <v>12</v>
      </c>
      <c r="B397" s="9" t="s">
        <v>1339</v>
      </c>
      <c r="C397" s="9" t="s">
        <v>1340</v>
      </c>
      <c r="D397" s="10" t="s">
        <v>1309</v>
      </c>
      <c r="E397" s="10" t="s">
        <v>1341</v>
      </c>
      <c r="F397" s="18">
        <v>3700000</v>
      </c>
      <c r="G397" s="7">
        <v>3500000</v>
      </c>
      <c r="H397" s="11" t="s">
        <v>1342</v>
      </c>
    </row>
    <row r="398" spans="1:8" ht="38.25" x14ac:dyDescent="0.25">
      <c r="A398" s="4" t="s">
        <v>18</v>
      </c>
      <c r="B398" s="9" t="s">
        <v>1343</v>
      </c>
      <c r="C398" s="9" t="s">
        <v>1344</v>
      </c>
      <c r="D398" s="10" t="s">
        <v>1309</v>
      </c>
      <c r="E398" s="10" t="s">
        <v>1310</v>
      </c>
      <c r="F398" s="18">
        <v>1000000</v>
      </c>
      <c r="G398" s="7"/>
      <c r="H398" s="11" t="s">
        <v>1345</v>
      </c>
    </row>
    <row r="399" spans="1:8" ht="51" x14ac:dyDescent="0.25">
      <c r="A399" s="4" t="s">
        <v>12</v>
      </c>
      <c r="B399" s="9" t="s">
        <v>1346</v>
      </c>
      <c r="C399" s="9" t="s">
        <v>1347</v>
      </c>
      <c r="D399" s="10" t="s">
        <v>1309</v>
      </c>
      <c r="E399" s="10" t="s">
        <v>1348</v>
      </c>
      <c r="F399" s="18">
        <v>1750000</v>
      </c>
      <c r="G399" s="7">
        <v>500000</v>
      </c>
      <c r="H399" s="11" t="s">
        <v>1349</v>
      </c>
    </row>
    <row r="400" spans="1:8" ht="63.75" x14ac:dyDescent="0.25">
      <c r="A400" s="4" t="s">
        <v>12</v>
      </c>
      <c r="B400" s="9" t="s">
        <v>1350</v>
      </c>
      <c r="C400" s="9" t="s">
        <v>1351</v>
      </c>
      <c r="D400" s="10" t="s">
        <v>1309</v>
      </c>
      <c r="E400" s="10" t="s">
        <v>1310</v>
      </c>
      <c r="F400" s="18">
        <v>2000000</v>
      </c>
      <c r="G400" s="7"/>
      <c r="H400" s="11" t="s">
        <v>1352</v>
      </c>
    </row>
    <row r="401" spans="1:8" ht="51" x14ac:dyDescent="0.25">
      <c r="A401" s="4" t="s">
        <v>18</v>
      </c>
      <c r="B401" s="9" t="s">
        <v>1353</v>
      </c>
      <c r="C401" s="9" t="s">
        <v>1354</v>
      </c>
      <c r="D401" s="10" t="s">
        <v>1309</v>
      </c>
      <c r="E401" s="10" t="s">
        <v>1310</v>
      </c>
      <c r="F401" s="18">
        <v>4650000</v>
      </c>
      <c r="G401" s="7"/>
      <c r="H401" s="11" t="s">
        <v>1355</v>
      </c>
    </row>
    <row r="402" spans="1:8" ht="51" x14ac:dyDescent="0.25">
      <c r="A402" s="4" t="s">
        <v>12</v>
      </c>
      <c r="B402" s="9" t="s">
        <v>1356</v>
      </c>
      <c r="C402" s="9" t="s">
        <v>1357</v>
      </c>
      <c r="D402" s="10" t="s">
        <v>1309</v>
      </c>
      <c r="E402" s="10" t="s">
        <v>1358</v>
      </c>
      <c r="F402" s="18">
        <v>5000000</v>
      </c>
      <c r="G402" s="7"/>
      <c r="H402" s="11" t="s">
        <v>1359</v>
      </c>
    </row>
    <row r="403" spans="1:8" ht="51" x14ac:dyDescent="0.25">
      <c r="A403" s="4" t="s">
        <v>12</v>
      </c>
      <c r="B403" s="9" t="s">
        <v>1360</v>
      </c>
      <c r="C403" s="9" t="s">
        <v>1361</v>
      </c>
      <c r="D403" s="10" t="s">
        <v>1309</v>
      </c>
      <c r="E403" s="10" t="s">
        <v>1310</v>
      </c>
      <c r="F403" s="18">
        <v>681890</v>
      </c>
      <c r="G403" s="7"/>
      <c r="H403" s="11" t="s">
        <v>1362</v>
      </c>
    </row>
    <row r="404" spans="1:8" ht="51" x14ac:dyDescent="0.25">
      <c r="A404" s="4" t="s">
        <v>18</v>
      </c>
      <c r="B404" s="9" t="s">
        <v>1363</v>
      </c>
      <c r="C404" s="9" t="s">
        <v>1364</v>
      </c>
      <c r="D404" s="10" t="s">
        <v>1309</v>
      </c>
      <c r="E404" s="10" t="s">
        <v>1310</v>
      </c>
      <c r="F404" s="18">
        <v>1100000</v>
      </c>
      <c r="G404" s="7"/>
      <c r="H404" s="11" t="s">
        <v>1365</v>
      </c>
    </row>
    <row r="405" spans="1:8" ht="51" x14ac:dyDescent="0.25">
      <c r="A405" s="4" t="s">
        <v>12</v>
      </c>
      <c r="B405" s="9" t="s">
        <v>1366</v>
      </c>
      <c r="C405" s="9" t="s">
        <v>1367</v>
      </c>
      <c r="D405" s="10" t="s">
        <v>1309</v>
      </c>
      <c r="E405" s="10" t="s">
        <v>1368</v>
      </c>
      <c r="F405" s="18">
        <v>5000000</v>
      </c>
      <c r="G405" s="7">
        <f>2000000+1000000</f>
        <v>3000000</v>
      </c>
      <c r="H405" s="11" t="s">
        <v>1369</v>
      </c>
    </row>
    <row r="406" spans="1:8" ht="51" x14ac:dyDescent="0.25">
      <c r="A406" s="4" t="s">
        <v>18</v>
      </c>
      <c r="B406" s="9" t="s">
        <v>1370</v>
      </c>
      <c r="C406" s="9" t="s">
        <v>1371</v>
      </c>
      <c r="D406" s="10" t="s">
        <v>1309</v>
      </c>
      <c r="E406" s="10" t="s">
        <v>1310</v>
      </c>
      <c r="F406" s="18">
        <v>1000000</v>
      </c>
      <c r="G406" s="7">
        <v>1000000</v>
      </c>
      <c r="H406" s="11" t="s">
        <v>1372</v>
      </c>
    </row>
    <row r="407" spans="1:8" ht="51" x14ac:dyDescent="0.25">
      <c r="A407" s="4" t="s">
        <v>12</v>
      </c>
      <c r="B407" s="9" t="s">
        <v>1373</v>
      </c>
      <c r="C407" s="9" t="s">
        <v>1374</v>
      </c>
      <c r="D407" s="10" t="s">
        <v>1309</v>
      </c>
      <c r="E407" s="10" t="s">
        <v>1374</v>
      </c>
      <c r="F407" s="18">
        <v>4000000</v>
      </c>
      <c r="G407" s="7">
        <v>500000</v>
      </c>
      <c r="H407" s="11" t="s">
        <v>1375</v>
      </c>
    </row>
    <row r="408" spans="1:8" ht="63.75" x14ac:dyDescent="0.25">
      <c r="A408" s="4" t="s">
        <v>18</v>
      </c>
      <c r="B408" s="9" t="s">
        <v>1376</v>
      </c>
      <c r="C408" s="9" t="s">
        <v>1377</v>
      </c>
      <c r="D408" s="10" t="s">
        <v>1378</v>
      </c>
      <c r="E408" s="10" t="s">
        <v>1379</v>
      </c>
      <c r="F408" s="18">
        <v>1400000</v>
      </c>
      <c r="G408" s="7"/>
      <c r="H408" s="11" t="s">
        <v>1380</v>
      </c>
    </row>
    <row r="409" spans="1:8" ht="51" x14ac:dyDescent="0.25">
      <c r="A409" s="4" t="s">
        <v>18</v>
      </c>
      <c r="B409" s="9" t="s">
        <v>1381</v>
      </c>
      <c r="C409" s="9" t="s">
        <v>1382</v>
      </c>
      <c r="D409" s="10" t="s">
        <v>1378</v>
      </c>
      <c r="E409" s="10" t="s">
        <v>1383</v>
      </c>
      <c r="F409" s="18">
        <v>1746778</v>
      </c>
      <c r="G409" s="7">
        <v>1100000</v>
      </c>
      <c r="H409" s="11" t="s">
        <v>1384</v>
      </c>
    </row>
    <row r="410" spans="1:8" ht="51" x14ac:dyDescent="0.25">
      <c r="A410" s="4" t="s">
        <v>12</v>
      </c>
      <c r="B410" s="9" t="s">
        <v>1385</v>
      </c>
      <c r="C410" s="9" t="s">
        <v>1386</v>
      </c>
      <c r="D410" s="10" t="s">
        <v>1378</v>
      </c>
      <c r="E410" s="10" t="s">
        <v>1387</v>
      </c>
      <c r="F410" s="18">
        <v>4000000</v>
      </c>
      <c r="G410" s="7"/>
      <c r="H410" s="11" t="s">
        <v>1388</v>
      </c>
    </row>
    <row r="411" spans="1:8" ht="38.25" x14ac:dyDescent="0.25">
      <c r="A411" s="4" t="s">
        <v>12</v>
      </c>
      <c r="B411" s="9" t="s">
        <v>1389</v>
      </c>
      <c r="C411" s="9" t="s">
        <v>1390</v>
      </c>
      <c r="D411" s="10" t="s">
        <v>1378</v>
      </c>
      <c r="E411" s="10" t="s">
        <v>1383</v>
      </c>
      <c r="F411" s="18">
        <v>1000000</v>
      </c>
      <c r="G411" s="7"/>
      <c r="H411" s="11" t="s">
        <v>1391</v>
      </c>
    </row>
    <row r="412" spans="1:8" ht="63.75" x14ac:dyDescent="0.25">
      <c r="A412" s="4" t="s">
        <v>18</v>
      </c>
      <c r="B412" s="9" t="s">
        <v>1392</v>
      </c>
      <c r="C412" s="9" t="s">
        <v>1393</v>
      </c>
      <c r="D412" s="10" t="s">
        <v>1378</v>
      </c>
      <c r="E412" s="10" t="s">
        <v>1383</v>
      </c>
      <c r="F412" s="18">
        <v>4000000</v>
      </c>
      <c r="G412" s="7">
        <f>2000000+500000</f>
        <v>2500000</v>
      </c>
      <c r="H412" s="11" t="s">
        <v>1394</v>
      </c>
    </row>
    <row r="413" spans="1:8" ht="51" x14ac:dyDescent="0.25">
      <c r="A413" s="4" t="s">
        <v>12</v>
      </c>
      <c r="B413" s="9" t="s">
        <v>1395</v>
      </c>
      <c r="C413" s="9" t="s">
        <v>1396</v>
      </c>
      <c r="D413" s="10" t="s">
        <v>1378</v>
      </c>
      <c r="E413" s="10" t="s">
        <v>1379</v>
      </c>
      <c r="F413" s="18">
        <v>1500000</v>
      </c>
      <c r="G413" s="7"/>
      <c r="H413" s="11" t="s">
        <v>1397</v>
      </c>
    </row>
    <row r="414" spans="1:8" ht="38.25" x14ac:dyDescent="0.25">
      <c r="A414" s="4" t="s">
        <v>12</v>
      </c>
      <c r="B414" s="9" t="s">
        <v>1398</v>
      </c>
      <c r="C414" s="9" t="s">
        <v>1399</v>
      </c>
      <c r="D414" s="10" t="s">
        <v>1378</v>
      </c>
      <c r="E414" s="10" t="s">
        <v>1383</v>
      </c>
      <c r="F414" s="18">
        <v>3000000</v>
      </c>
      <c r="G414" s="7">
        <f>500000+500000</f>
        <v>1000000</v>
      </c>
      <c r="H414" s="11" t="s">
        <v>1400</v>
      </c>
    </row>
    <row r="415" spans="1:8" ht="51" x14ac:dyDescent="0.25">
      <c r="A415" s="4" t="s">
        <v>18</v>
      </c>
      <c r="B415" s="9" t="s">
        <v>1401</v>
      </c>
      <c r="C415" s="9" t="s">
        <v>1340</v>
      </c>
      <c r="D415" s="10" t="s">
        <v>1378</v>
      </c>
      <c r="E415" s="10" t="s">
        <v>1402</v>
      </c>
      <c r="F415" s="18">
        <v>1500000</v>
      </c>
      <c r="G415" s="7"/>
      <c r="H415" s="11" t="s">
        <v>1403</v>
      </c>
    </row>
    <row r="416" spans="1:8" ht="51" x14ac:dyDescent="0.25">
      <c r="A416" s="4" t="s">
        <v>12</v>
      </c>
      <c r="B416" s="9" t="s">
        <v>1404</v>
      </c>
      <c r="C416" s="9" t="s">
        <v>1405</v>
      </c>
      <c r="D416" s="10" t="s">
        <v>1378</v>
      </c>
      <c r="E416" s="10" t="s">
        <v>1406</v>
      </c>
      <c r="F416" s="18">
        <v>5000000</v>
      </c>
      <c r="G416" s="7">
        <v>2000000</v>
      </c>
      <c r="H416" s="11" t="s">
        <v>1407</v>
      </c>
    </row>
    <row r="417" spans="1:8" ht="38.25" x14ac:dyDescent="0.25">
      <c r="A417" s="4" t="s">
        <v>18</v>
      </c>
      <c r="B417" s="9" t="s">
        <v>1408</v>
      </c>
      <c r="C417" s="9" t="s">
        <v>1409</v>
      </c>
      <c r="D417" s="10" t="s">
        <v>1378</v>
      </c>
      <c r="E417" s="10" t="s">
        <v>1410</v>
      </c>
      <c r="F417" s="18">
        <v>500000</v>
      </c>
      <c r="G417" s="7"/>
      <c r="H417" s="11" t="s">
        <v>1411</v>
      </c>
    </row>
    <row r="418" spans="1:8" ht="38.25" x14ac:dyDescent="0.25">
      <c r="A418" s="4" t="s">
        <v>12</v>
      </c>
      <c r="B418" s="9" t="s">
        <v>1412</v>
      </c>
      <c r="C418" s="9" t="s">
        <v>1413</v>
      </c>
      <c r="D418" s="10" t="s">
        <v>1378</v>
      </c>
      <c r="E418" s="10" t="s">
        <v>1414</v>
      </c>
      <c r="F418" s="18">
        <v>1302500</v>
      </c>
      <c r="G418" s="7">
        <v>750000</v>
      </c>
      <c r="H418" s="11" t="s">
        <v>1415</v>
      </c>
    </row>
    <row r="419" spans="1:8" ht="51" x14ac:dyDescent="0.25">
      <c r="A419" s="4" t="s">
        <v>12</v>
      </c>
      <c r="B419" s="9" t="s">
        <v>1416</v>
      </c>
      <c r="C419" s="9" t="s">
        <v>1417</v>
      </c>
      <c r="D419" s="10" t="s">
        <v>1378</v>
      </c>
      <c r="E419" s="10" t="s">
        <v>1418</v>
      </c>
      <c r="F419" s="18">
        <v>2500000</v>
      </c>
      <c r="G419" s="7"/>
      <c r="H419" s="11" t="s">
        <v>1419</v>
      </c>
    </row>
    <row r="420" spans="1:8" ht="63.75" x14ac:dyDescent="0.25">
      <c r="A420" s="4" t="s">
        <v>18</v>
      </c>
      <c r="B420" s="9" t="s">
        <v>1420</v>
      </c>
      <c r="C420" s="9" t="s">
        <v>1421</v>
      </c>
      <c r="D420" s="10" t="s">
        <v>1378</v>
      </c>
      <c r="E420" s="10" t="s">
        <v>1422</v>
      </c>
      <c r="F420" s="18">
        <v>1000000</v>
      </c>
      <c r="G420" s="7">
        <v>1000000</v>
      </c>
      <c r="H420" s="11" t="s">
        <v>1423</v>
      </c>
    </row>
    <row r="421" spans="1:8" ht="25.5" x14ac:dyDescent="0.25">
      <c r="A421" s="4" t="s">
        <v>12</v>
      </c>
      <c r="B421" s="9" t="s">
        <v>1424</v>
      </c>
      <c r="C421" s="9" t="s">
        <v>1424</v>
      </c>
      <c r="D421" s="10" t="s">
        <v>1378</v>
      </c>
      <c r="E421" s="10" t="s">
        <v>1425</v>
      </c>
      <c r="F421" s="18">
        <v>2700000</v>
      </c>
      <c r="G421" s="7">
        <v>1250000</v>
      </c>
      <c r="H421" s="11" t="s">
        <v>1426</v>
      </c>
    </row>
    <row r="422" spans="1:8" ht="51" x14ac:dyDescent="0.25">
      <c r="A422" s="4" t="s">
        <v>12</v>
      </c>
      <c r="B422" s="9" t="s">
        <v>1427</v>
      </c>
      <c r="C422" s="9" t="s">
        <v>1428</v>
      </c>
      <c r="D422" s="10" t="s">
        <v>1378</v>
      </c>
      <c r="E422" s="10" t="s">
        <v>1383</v>
      </c>
      <c r="F422" s="18">
        <v>2547795</v>
      </c>
      <c r="G422" s="7">
        <v>2000000</v>
      </c>
      <c r="H422" s="11" t="s">
        <v>1429</v>
      </c>
    </row>
    <row r="423" spans="1:8" ht="51" x14ac:dyDescent="0.25">
      <c r="A423" s="4" t="s">
        <v>18</v>
      </c>
      <c r="B423" s="9" t="s">
        <v>1430</v>
      </c>
      <c r="C423" s="9" t="s">
        <v>1430</v>
      </c>
      <c r="D423" s="10" t="s">
        <v>1378</v>
      </c>
      <c r="E423" s="10" t="s">
        <v>1431</v>
      </c>
      <c r="F423" s="18">
        <v>1000000</v>
      </c>
      <c r="G423" s="7">
        <v>1000000</v>
      </c>
      <c r="H423" s="11" t="s">
        <v>1432</v>
      </c>
    </row>
    <row r="424" spans="1:8" ht="51" x14ac:dyDescent="0.25">
      <c r="A424" s="4" t="s">
        <v>12</v>
      </c>
      <c r="B424" s="9" t="s">
        <v>1433</v>
      </c>
      <c r="C424" s="9" t="s">
        <v>1340</v>
      </c>
      <c r="D424" s="10" t="s">
        <v>1378</v>
      </c>
      <c r="E424" s="10" t="s">
        <v>1406</v>
      </c>
      <c r="F424" s="18">
        <v>6200000</v>
      </c>
      <c r="G424" s="7">
        <v>1000000</v>
      </c>
      <c r="H424" s="11" t="s">
        <v>1434</v>
      </c>
    </row>
    <row r="425" spans="1:8" ht="38.25" x14ac:dyDescent="0.25">
      <c r="A425" s="4" t="s">
        <v>12</v>
      </c>
      <c r="B425" s="9" t="s">
        <v>1435</v>
      </c>
      <c r="C425" s="9" t="s">
        <v>1436</v>
      </c>
      <c r="D425" s="10" t="s">
        <v>1378</v>
      </c>
      <c r="E425" s="10" t="s">
        <v>1436</v>
      </c>
      <c r="F425" s="18">
        <v>2000000</v>
      </c>
      <c r="G425" s="7"/>
      <c r="H425" s="11" t="s">
        <v>1437</v>
      </c>
    </row>
    <row r="426" spans="1:8" ht="25.5" x14ac:dyDescent="0.25">
      <c r="A426" s="4" t="s">
        <v>18</v>
      </c>
      <c r="B426" s="9" t="s">
        <v>1438</v>
      </c>
      <c r="C426" s="9" t="s">
        <v>1439</v>
      </c>
      <c r="D426" s="10" t="s">
        <v>1378</v>
      </c>
      <c r="E426" s="10" t="s">
        <v>1383</v>
      </c>
      <c r="F426" s="18">
        <v>1000000</v>
      </c>
      <c r="G426" s="7"/>
      <c r="H426" s="11" t="s">
        <v>1440</v>
      </c>
    </row>
    <row r="427" spans="1:8" ht="51" x14ac:dyDescent="0.25">
      <c r="A427" s="4" t="s">
        <v>12</v>
      </c>
      <c r="B427" s="9" t="s">
        <v>1441</v>
      </c>
      <c r="C427" s="9" t="s">
        <v>1442</v>
      </c>
      <c r="D427" s="10" t="s">
        <v>1378</v>
      </c>
      <c r="E427" s="10" t="s">
        <v>1368</v>
      </c>
      <c r="F427" s="18">
        <v>1800000</v>
      </c>
      <c r="G427" s="7">
        <f>900000+900000</f>
        <v>1800000</v>
      </c>
      <c r="H427" s="11" t="s">
        <v>1443</v>
      </c>
    </row>
    <row r="428" spans="1:8" ht="25.5" x14ac:dyDescent="0.25">
      <c r="A428" s="4" t="s">
        <v>12</v>
      </c>
      <c r="B428" s="9" t="s">
        <v>1444</v>
      </c>
      <c r="C428" s="9" t="s">
        <v>1436</v>
      </c>
      <c r="D428" s="10" t="s">
        <v>1378</v>
      </c>
      <c r="E428" s="10" t="s">
        <v>1436</v>
      </c>
      <c r="F428" s="18">
        <v>1000000</v>
      </c>
      <c r="G428" s="7"/>
      <c r="H428" s="11" t="s">
        <v>1445</v>
      </c>
    </row>
    <row r="429" spans="1:8" ht="51" x14ac:dyDescent="0.25">
      <c r="A429" s="4" t="s">
        <v>12</v>
      </c>
      <c r="B429" s="9" t="s">
        <v>1446</v>
      </c>
      <c r="C429" s="9" t="s">
        <v>1447</v>
      </c>
      <c r="D429" s="10" t="s">
        <v>1378</v>
      </c>
      <c r="E429" s="10" t="s">
        <v>1414</v>
      </c>
      <c r="F429" s="18">
        <v>1333500</v>
      </c>
      <c r="G429" s="7"/>
      <c r="H429" s="11" t="s">
        <v>1448</v>
      </c>
    </row>
    <row r="430" spans="1:8" ht="25.5" x14ac:dyDescent="0.25">
      <c r="A430" s="4" t="s">
        <v>12</v>
      </c>
      <c r="B430" s="9" t="s">
        <v>1449</v>
      </c>
      <c r="C430" s="9" t="s">
        <v>1450</v>
      </c>
      <c r="D430" s="10" t="s">
        <v>1378</v>
      </c>
      <c r="E430" s="10" t="s">
        <v>1436</v>
      </c>
      <c r="F430" s="18">
        <v>1750000</v>
      </c>
      <c r="G430" s="7"/>
      <c r="H430" s="11" t="s">
        <v>1451</v>
      </c>
    </row>
    <row r="431" spans="1:8" ht="63.75" x14ac:dyDescent="0.25">
      <c r="A431" s="4" t="s">
        <v>12</v>
      </c>
      <c r="B431" s="9" t="s">
        <v>1452</v>
      </c>
      <c r="C431" s="9" t="s">
        <v>1453</v>
      </c>
      <c r="D431" s="10" t="s">
        <v>1378</v>
      </c>
      <c r="E431" s="10" t="s">
        <v>1454</v>
      </c>
      <c r="F431" s="18">
        <v>780000</v>
      </c>
      <c r="G431" s="7">
        <f>530000+250000</f>
        <v>780000</v>
      </c>
      <c r="H431" s="11" t="s">
        <v>1455</v>
      </c>
    </row>
    <row r="432" spans="1:8" ht="51" x14ac:dyDescent="0.25">
      <c r="A432" s="4" t="s">
        <v>12</v>
      </c>
      <c r="B432" s="9" t="s">
        <v>1456</v>
      </c>
      <c r="C432" s="9" t="s">
        <v>1457</v>
      </c>
      <c r="D432" s="10" t="s">
        <v>1378</v>
      </c>
      <c r="E432" s="10" t="s">
        <v>1383</v>
      </c>
      <c r="F432" s="18">
        <v>590000</v>
      </c>
      <c r="G432" s="7"/>
      <c r="H432" s="11" t="s">
        <v>1458</v>
      </c>
    </row>
    <row r="433" spans="1:8" ht="38.25" x14ac:dyDescent="0.25">
      <c r="A433" s="4" t="s">
        <v>12</v>
      </c>
      <c r="B433" s="9" t="s">
        <v>1459</v>
      </c>
      <c r="C433" s="9" t="s">
        <v>1460</v>
      </c>
      <c r="D433" s="10" t="s">
        <v>1378</v>
      </c>
      <c r="E433" s="10" t="s">
        <v>1406</v>
      </c>
      <c r="F433" s="18">
        <v>1000000</v>
      </c>
      <c r="G433" s="7">
        <v>1000000</v>
      </c>
      <c r="H433" s="11" t="s">
        <v>1461</v>
      </c>
    </row>
    <row r="434" spans="1:8" ht="38.25" x14ac:dyDescent="0.25">
      <c r="A434" s="4" t="s">
        <v>12</v>
      </c>
      <c r="B434" s="9" t="s">
        <v>1462</v>
      </c>
      <c r="C434" s="9" t="s">
        <v>1463</v>
      </c>
      <c r="D434" s="10" t="s">
        <v>1378</v>
      </c>
      <c r="E434" s="10" t="s">
        <v>1464</v>
      </c>
      <c r="F434" s="18">
        <v>1800000</v>
      </c>
      <c r="G434" s="7">
        <f>900000+900000</f>
        <v>1800000</v>
      </c>
      <c r="H434" s="11" t="s">
        <v>1465</v>
      </c>
    </row>
    <row r="435" spans="1:8" ht="38.25" x14ac:dyDescent="0.25">
      <c r="A435" s="4" t="s">
        <v>12</v>
      </c>
      <c r="B435" s="9" t="s">
        <v>1466</v>
      </c>
      <c r="C435" s="9" t="s">
        <v>1467</v>
      </c>
      <c r="D435" s="10" t="s">
        <v>1378</v>
      </c>
      <c r="E435" s="10" t="s">
        <v>1418</v>
      </c>
      <c r="F435" s="18">
        <v>1796851</v>
      </c>
      <c r="G435" s="7">
        <v>500000</v>
      </c>
      <c r="H435" s="11" t="s">
        <v>1468</v>
      </c>
    </row>
    <row r="436" spans="1:8" ht="25.5" x14ac:dyDescent="0.25">
      <c r="A436" s="4" t="s">
        <v>18</v>
      </c>
      <c r="B436" s="9" t="s">
        <v>1469</v>
      </c>
      <c r="C436" s="9" t="s">
        <v>1470</v>
      </c>
      <c r="D436" s="10" t="s">
        <v>1378</v>
      </c>
      <c r="E436" s="10" t="s">
        <v>1383</v>
      </c>
      <c r="F436" s="18">
        <v>2000000</v>
      </c>
      <c r="G436" s="7"/>
      <c r="H436" s="11" t="s">
        <v>1471</v>
      </c>
    </row>
    <row r="437" spans="1:8" ht="38.25" x14ac:dyDescent="0.25">
      <c r="A437" s="4" t="s">
        <v>18</v>
      </c>
      <c r="B437" s="9" t="s">
        <v>1472</v>
      </c>
      <c r="C437" s="9" t="s">
        <v>1473</v>
      </c>
      <c r="D437" s="10" t="s">
        <v>1378</v>
      </c>
      <c r="E437" s="10" t="s">
        <v>1383</v>
      </c>
      <c r="F437" s="18">
        <v>1000000</v>
      </c>
      <c r="G437" s="7">
        <v>750000</v>
      </c>
      <c r="H437" s="11" t="s">
        <v>1474</v>
      </c>
    </row>
    <row r="438" spans="1:8" ht="63.75" x14ac:dyDescent="0.25">
      <c r="A438" s="4" t="s">
        <v>18</v>
      </c>
      <c r="B438" s="9" t="s">
        <v>1475</v>
      </c>
      <c r="C438" s="9" t="s">
        <v>1476</v>
      </c>
      <c r="D438" s="10" t="s">
        <v>1378</v>
      </c>
      <c r="E438" s="10" t="s">
        <v>1418</v>
      </c>
      <c r="F438" s="18">
        <v>5000000</v>
      </c>
      <c r="G438" s="7"/>
      <c r="H438" s="11" t="s">
        <v>1477</v>
      </c>
    </row>
    <row r="439" spans="1:8" ht="76.5" x14ac:dyDescent="0.25">
      <c r="A439" s="4" t="s">
        <v>12</v>
      </c>
      <c r="B439" s="9" t="s">
        <v>1478</v>
      </c>
      <c r="C439" s="9" t="s">
        <v>1479</v>
      </c>
      <c r="D439" s="10" t="s">
        <v>1480</v>
      </c>
      <c r="E439" s="10" t="s">
        <v>1481</v>
      </c>
      <c r="F439" s="18">
        <v>2000000</v>
      </c>
      <c r="G439" s="7">
        <v>1000000</v>
      </c>
      <c r="H439" s="11" t="s">
        <v>1482</v>
      </c>
    </row>
    <row r="440" spans="1:8" ht="25.5" x14ac:dyDescent="0.25">
      <c r="A440" s="4" t="s">
        <v>18</v>
      </c>
      <c r="B440" s="9" t="s">
        <v>1483</v>
      </c>
      <c r="C440" s="9" t="s">
        <v>1484</v>
      </c>
      <c r="D440" s="10" t="s">
        <v>1480</v>
      </c>
      <c r="E440" s="10" t="s">
        <v>1481</v>
      </c>
      <c r="F440" s="18">
        <v>1139373</v>
      </c>
      <c r="G440" s="7"/>
      <c r="H440" s="11" t="s">
        <v>1485</v>
      </c>
    </row>
    <row r="441" spans="1:8" ht="25.5" x14ac:dyDescent="0.25">
      <c r="A441" s="4" t="s">
        <v>18</v>
      </c>
      <c r="B441" s="9" t="s">
        <v>1486</v>
      </c>
      <c r="C441" s="9" t="s">
        <v>1487</v>
      </c>
      <c r="D441" s="10" t="s">
        <v>1480</v>
      </c>
      <c r="E441" s="10" t="s">
        <v>1488</v>
      </c>
      <c r="F441" s="18">
        <v>4000000</v>
      </c>
      <c r="G441" s="7"/>
      <c r="H441" s="11" t="s">
        <v>1489</v>
      </c>
    </row>
    <row r="442" spans="1:8" ht="38.25" x14ac:dyDescent="0.25">
      <c r="A442" s="4" t="s">
        <v>12</v>
      </c>
      <c r="B442" s="9" t="s">
        <v>1490</v>
      </c>
      <c r="C442" s="9" t="s">
        <v>1491</v>
      </c>
      <c r="D442" s="10" t="s">
        <v>1480</v>
      </c>
      <c r="E442" s="10" t="s">
        <v>1481</v>
      </c>
      <c r="F442" s="18">
        <v>750000</v>
      </c>
      <c r="G442" s="7">
        <v>750000</v>
      </c>
      <c r="H442" s="11" t="s">
        <v>1492</v>
      </c>
    </row>
    <row r="443" spans="1:8" ht="63.75" x14ac:dyDescent="0.25">
      <c r="A443" s="4" t="s">
        <v>12</v>
      </c>
      <c r="B443" s="9" t="s">
        <v>1493</v>
      </c>
      <c r="C443" s="9" t="s">
        <v>1494</v>
      </c>
      <c r="D443" s="10" t="s">
        <v>1480</v>
      </c>
      <c r="E443" s="10" t="s">
        <v>1495</v>
      </c>
      <c r="F443" s="18">
        <v>652840</v>
      </c>
      <c r="G443" s="7">
        <f>500000+152840</f>
        <v>652840</v>
      </c>
      <c r="H443" s="11" t="s">
        <v>1496</v>
      </c>
    </row>
    <row r="444" spans="1:8" ht="76.5" x14ac:dyDescent="0.25">
      <c r="A444" s="4" t="s">
        <v>12</v>
      </c>
      <c r="B444" s="9" t="s">
        <v>1497</v>
      </c>
      <c r="C444" s="9" t="s">
        <v>1498</v>
      </c>
      <c r="D444" s="10" t="s">
        <v>1480</v>
      </c>
      <c r="E444" s="10" t="s">
        <v>1499</v>
      </c>
      <c r="F444" s="18">
        <v>1401720</v>
      </c>
      <c r="G444" s="7"/>
      <c r="H444" s="11" t="s">
        <v>1500</v>
      </c>
    </row>
    <row r="445" spans="1:8" ht="63.75" x14ac:dyDescent="0.25">
      <c r="A445" s="4" t="s">
        <v>12</v>
      </c>
      <c r="B445" s="9" t="s">
        <v>1501</v>
      </c>
      <c r="C445" s="9" t="s">
        <v>1502</v>
      </c>
      <c r="D445" s="10" t="s">
        <v>1480</v>
      </c>
      <c r="E445" s="10" t="s">
        <v>1503</v>
      </c>
      <c r="F445" s="18">
        <v>1000000</v>
      </c>
      <c r="G445" s="7">
        <v>500000</v>
      </c>
      <c r="H445" s="11" t="s">
        <v>1504</v>
      </c>
    </row>
    <row r="446" spans="1:8" ht="51" x14ac:dyDescent="0.25">
      <c r="A446" s="4" t="s">
        <v>12</v>
      </c>
      <c r="B446" s="9" t="s">
        <v>1505</v>
      </c>
      <c r="C446" s="9" t="s">
        <v>1506</v>
      </c>
      <c r="D446" s="10" t="s">
        <v>1480</v>
      </c>
      <c r="E446" s="10" t="s">
        <v>1507</v>
      </c>
      <c r="F446" s="18">
        <v>692850</v>
      </c>
      <c r="G446" s="7">
        <v>692850</v>
      </c>
      <c r="H446" s="11" t="s">
        <v>1508</v>
      </c>
    </row>
    <row r="447" spans="1:8" ht="25.5" x14ac:dyDescent="0.25">
      <c r="A447" s="4" t="s">
        <v>12</v>
      </c>
      <c r="B447" s="9" t="s">
        <v>1509</v>
      </c>
      <c r="C447" s="9" t="s">
        <v>1510</v>
      </c>
      <c r="D447" s="10" t="s">
        <v>1480</v>
      </c>
      <c r="E447" s="10" t="s">
        <v>1511</v>
      </c>
      <c r="F447" s="18">
        <v>2600000</v>
      </c>
      <c r="G447" s="7"/>
      <c r="H447" s="11" t="s">
        <v>1512</v>
      </c>
    </row>
    <row r="448" spans="1:8" ht="51" x14ac:dyDescent="0.25">
      <c r="A448" s="4" t="s">
        <v>12</v>
      </c>
      <c r="B448" s="9" t="s">
        <v>1513</v>
      </c>
      <c r="C448" s="9" t="s">
        <v>1514</v>
      </c>
      <c r="D448" s="10" t="s">
        <v>1515</v>
      </c>
      <c r="E448" s="10" t="s">
        <v>1516</v>
      </c>
      <c r="F448" s="18">
        <v>4500000</v>
      </c>
      <c r="G448" s="7"/>
      <c r="H448" s="11" t="s">
        <v>1517</v>
      </c>
    </row>
    <row r="449" spans="1:8" ht="51" x14ac:dyDescent="0.25">
      <c r="A449" s="4" t="s">
        <v>12</v>
      </c>
      <c r="B449" s="9" t="s">
        <v>1518</v>
      </c>
      <c r="C449" s="9" t="s">
        <v>1519</v>
      </c>
      <c r="D449" s="10" t="s">
        <v>1515</v>
      </c>
      <c r="E449" s="10" t="s">
        <v>1520</v>
      </c>
      <c r="F449" s="18">
        <v>1200000</v>
      </c>
      <c r="G449" s="7">
        <v>500000</v>
      </c>
      <c r="H449" s="11" t="s">
        <v>1521</v>
      </c>
    </row>
    <row r="450" spans="1:8" ht="51" x14ac:dyDescent="0.25">
      <c r="A450" s="4" t="s">
        <v>12</v>
      </c>
      <c r="B450" s="9" t="s">
        <v>1522</v>
      </c>
      <c r="C450" s="9" t="s">
        <v>1523</v>
      </c>
      <c r="D450" s="10" t="s">
        <v>1515</v>
      </c>
      <c r="E450" s="10" t="s">
        <v>1520</v>
      </c>
      <c r="F450" s="18">
        <v>2500000</v>
      </c>
      <c r="G450" s="7">
        <v>500000</v>
      </c>
      <c r="H450" s="11" t="s">
        <v>1524</v>
      </c>
    </row>
    <row r="451" spans="1:8" ht="38.25" x14ac:dyDescent="0.25">
      <c r="A451" s="4" t="s">
        <v>18</v>
      </c>
      <c r="B451" s="9" t="s">
        <v>1525</v>
      </c>
      <c r="C451" s="9" t="s">
        <v>1526</v>
      </c>
      <c r="D451" s="10" t="s">
        <v>1515</v>
      </c>
      <c r="E451" s="10" t="s">
        <v>1527</v>
      </c>
      <c r="F451" s="18">
        <v>1051500</v>
      </c>
      <c r="G451" s="7">
        <v>1000000</v>
      </c>
      <c r="H451" s="11" t="s">
        <v>1528</v>
      </c>
    </row>
    <row r="452" spans="1:8" ht="51" x14ac:dyDescent="0.25">
      <c r="A452" s="4" t="s">
        <v>12</v>
      </c>
      <c r="B452" s="9" t="s">
        <v>1529</v>
      </c>
      <c r="C452" s="9" t="s">
        <v>1530</v>
      </c>
      <c r="D452" s="10" t="s">
        <v>1515</v>
      </c>
      <c r="E452" s="10" t="s">
        <v>1531</v>
      </c>
      <c r="F452" s="18">
        <v>5000000</v>
      </c>
      <c r="G452" s="7">
        <v>700000</v>
      </c>
      <c r="H452" s="11" t="s">
        <v>1532</v>
      </c>
    </row>
    <row r="453" spans="1:8" ht="51" x14ac:dyDescent="0.25">
      <c r="A453" s="4" t="s">
        <v>18</v>
      </c>
      <c r="B453" s="9" t="s">
        <v>1533</v>
      </c>
      <c r="C453" s="9" t="s">
        <v>1534</v>
      </c>
      <c r="D453" s="10" t="s">
        <v>1535</v>
      </c>
      <c r="E453" s="10" t="s">
        <v>1536</v>
      </c>
      <c r="F453" s="18">
        <v>625000</v>
      </c>
      <c r="G453" s="7"/>
      <c r="H453" s="11" t="s">
        <v>1537</v>
      </c>
    </row>
    <row r="454" spans="1:8" ht="63.75" x14ac:dyDescent="0.25">
      <c r="A454" s="4" t="s">
        <v>12</v>
      </c>
      <c r="B454" s="9" t="s">
        <v>1538</v>
      </c>
      <c r="C454" s="9" t="s">
        <v>1539</v>
      </c>
      <c r="D454" s="10" t="s">
        <v>1535</v>
      </c>
      <c r="E454" s="10" t="s">
        <v>1540</v>
      </c>
      <c r="F454" s="18">
        <v>3000000</v>
      </c>
      <c r="G454" s="7">
        <v>3000000</v>
      </c>
      <c r="H454" s="11" t="s">
        <v>1541</v>
      </c>
    </row>
    <row r="455" spans="1:8" ht="25.5" x14ac:dyDescent="0.25">
      <c r="A455" s="4" t="s">
        <v>12</v>
      </c>
      <c r="B455" s="9" t="s">
        <v>1542</v>
      </c>
      <c r="C455" s="9" t="s">
        <v>1543</v>
      </c>
      <c r="D455" s="10" t="s">
        <v>1544</v>
      </c>
      <c r="E455" s="10" t="s">
        <v>1545</v>
      </c>
      <c r="F455" s="18">
        <v>10825000</v>
      </c>
      <c r="G455" s="7">
        <v>2500000</v>
      </c>
      <c r="H455" s="11" t="s">
        <v>1546</v>
      </c>
    </row>
    <row r="456" spans="1:8" ht="38.25" x14ac:dyDescent="0.25">
      <c r="A456" s="4" t="s">
        <v>12</v>
      </c>
      <c r="B456" s="9" t="s">
        <v>1547</v>
      </c>
      <c r="C456" s="9" t="s">
        <v>1548</v>
      </c>
      <c r="D456" s="10" t="s">
        <v>1544</v>
      </c>
      <c r="E456" s="10" t="s">
        <v>1549</v>
      </c>
      <c r="F456" s="18">
        <v>2000000</v>
      </c>
      <c r="G456" s="7">
        <v>500000</v>
      </c>
      <c r="H456" s="11" t="s">
        <v>1550</v>
      </c>
    </row>
    <row r="457" spans="1:8" ht="38.25" x14ac:dyDescent="0.25">
      <c r="A457" s="4" t="s">
        <v>12</v>
      </c>
      <c r="B457" s="9" t="s">
        <v>1551</v>
      </c>
      <c r="C457" s="9" t="s">
        <v>1552</v>
      </c>
      <c r="D457" s="10" t="s">
        <v>1544</v>
      </c>
      <c r="E457" s="10" t="s">
        <v>1553</v>
      </c>
      <c r="F457" s="18">
        <v>1000000</v>
      </c>
      <c r="G457" s="7">
        <v>500000</v>
      </c>
      <c r="H457" s="11" t="s">
        <v>1554</v>
      </c>
    </row>
    <row r="458" spans="1:8" ht="38.25" x14ac:dyDescent="0.25">
      <c r="A458" s="4" t="s">
        <v>18</v>
      </c>
      <c r="B458" s="9" t="s">
        <v>1555</v>
      </c>
      <c r="C458" s="9" t="s">
        <v>1552</v>
      </c>
      <c r="D458" s="10" t="s">
        <v>1544</v>
      </c>
      <c r="E458" s="10" t="s">
        <v>1545</v>
      </c>
      <c r="F458" s="18">
        <v>1000000</v>
      </c>
      <c r="G458" s="7"/>
      <c r="H458" s="11" t="s">
        <v>1556</v>
      </c>
    </row>
    <row r="459" spans="1:8" ht="76.5" x14ac:dyDescent="0.25">
      <c r="A459" s="4" t="s">
        <v>12</v>
      </c>
      <c r="B459" s="9" t="s">
        <v>1557</v>
      </c>
      <c r="C459" s="9" t="s">
        <v>1340</v>
      </c>
      <c r="D459" s="10" t="s">
        <v>1544</v>
      </c>
      <c r="E459" s="10" t="s">
        <v>1545</v>
      </c>
      <c r="F459" s="18">
        <v>4800000</v>
      </c>
      <c r="G459" s="7">
        <v>2000000</v>
      </c>
      <c r="H459" s="11" t="s">
        <v>1558</v>
      </c>
    </row>
    <row r="460" spans="1:8" ht="25.5" x14ac:dyDescent="0.25">
      <c r="A460" s="4" t="s">
        <v>18</v>
      </c>
      <c r="B460" s="9" t="s">
        <v>1559</v>
      </c>
      <c r="C460" s="9" t="s">
        <v>1552</v>
      </c>
      <c r="D460" s="10" t="s">
        <v>1544</v>
      </c>
      <c r="E460" s="10" t="s">
        <v>1553</v>
      </c>
      <c r="F460" s="18">
        <v>1000000</v>
      </c>
      <c r="G460" s="7">
        <v>750000</v>
      </c>
      <c r="H460" s="11" t="s">
        <v>1560</v>
      </c>
    </row>
    <row r="461" spans="1:8" ht="63.75" x14ac:dyDescent="0.25">
      <c r="A461" s="4" t="s">
        <v>12</v>
      </c>
      <c r="B461" s="9" t="s">
        <v>1561</v>
      </c>
      <c r="C461" s="9" t="s">
        <v>1562</v>
      </c>
      <c r="D461" s="10" t="s">
        <v>1544</v>
      </c>
      <c r="E461" s="10" t="s">
        <v>1545</v>
      </c>
      <c r="F461" s="18">
        <v>3012500</v>
      </c>
      <c r="G461" s="7"/>
      <c r="H461" s="11" t="s">
        <v>1563</v>
      </c>
    </row>
    <row r="462" spans="1:8" ht="51" x14ac:dyDescent="0.25">
      <c r="A462" s="4" t="s">
        <v>12</v>
      </c>
      <c r="B462" s="9" t="s">
        <v>1564</v>
      </c>
      <c r="C462" s="9" t="s">
        <v>1565</v>
      </c>
      <c r="D462" s="10" t="s">
        <v>1544</v>
      </c>
      <c r="E462" s="10" t="s">
        <v>1566</v>
      </c>
      <c r="F462" s="18">
        <v>500000</v>
      </c>
      <c r="G462" s="7"/>
      <c r="H462" s="11" t="s">
        <v>1567</v>
      </c>
    </row>
    <row r="463" spans="1:8" ht="25.5" x14ac:dyDescent="0.25">
      <c r="A463" s="4" t="s">
        <v>12</v>
      </c>
      <c r="B463" s="9" t="s">
        <v>1568</v>
      </c>
      <c r="C463" s="9" t="s">
        <v>1552</v>
      </c>
      <c r="D463" s="10" t="s">
        <v>1544</v>
      </c>
      <c r="E463" s="10" t="s">
        <v>1569</v>
      </c>
      <c r="F463" s="18">
        <v>3635000</v>
      </c>
      <c r="G463" s="7">
        <v>3635000</v>
      </c>
      <c r="H463" s="11" t="s">
        <v>1570</v>
      </c>
    </row>
    <row r="464" spans="1:8" ht="51" x14ac:dyDescent="0.25">
      <c r="A464" s="4" t="s">
        <v>12</v>
      </c>
      <c r="B464" s="9" t="s">
        <v>1571</v>
      </c>
      <c r="C464" s="9" t="s">
        <v>1572</v>
      </c>
      <c r="D464" s="10" t="s">
        <v>1544</v>
      </c>
      <c r="E464" s="10" t="s">
        <v>1573</v>
      </c>
      <c r="F464" s="18">
        <v>1000000</v>
      </c>
      <c r="G464" s="7">
        <v>1000000</v>
      </c>
      <c r="H464" s="11" t="s">
        <v>1574</v>
      </c>
    </row>
    <row r="465" spans="1:8" ht="89.25" x14ac:dyDescent="0.25">
      <c r="A465" s="4" t="s">
        <v>18</v>
      </c>
      <c r="B465" s="9" t="s">
        <v>1575</v>
      </c>
      <c r="C465" s="9" t="s">
        <v>1576</v>
      </c>
      <c r="D465" s="10" t="s">
        <v>1577</v>
      </c>
      <c r="E465" s="10" t="s">
        <v>1578</v>
      </c>
      <c r="F465" s="18">
        <v>3750000</v>
      </c>
      <c r="G465" s="7">
        <v>2870000</v>
      </c>
      <c r="H465" s="11" t="s">
        <v>1579</v>
      </c>
    </row>
    <row r="466" spans="1:8" ht="51" x14ac:dyDescent="0.25">
      <c r="A466" s="4" t="s">
        <v>12</v>
      </c>
      <c r="B466" s="9" t="s">
        <v>1580</v>
      </c>
      <c r="C466" s="9" t="s">
        <v>1581</v>
      </c>
      <c r="D466" s="10" t="s">
        <v>1577</v>
      </c>
      <c r="E466" s="10" t="s">
        <v>1582</v>
      </c>
      <c r="F466" s="18">
        <v>500000</v>
      </c>
      <c r="G466" s="7"/>
      <c r="H466" s="11" t="s">
        <v>1583</v>
      </c>
    </row>
    <row r="467" spans="1:8" ht="63.75" x14ac:dyDescent="0.25">
      <c r="A467" s="4" t="s">
        <v>12</v>
      </c>
      <c r="B467" s="9" t="s">
        <v>1584</v>
      </c>
      <c r="C467" s="9" t="s">
        <v>1585</v>
      </c>
      <c r="D467" s="10" t="s">
        <v>1577</v>
      </c>
      <c r="E467" s="10" t="s">
        <v>1586</v>
      </c>
      <c r="F467" s="18">
        <v>2000000</v>
      </c>
      <c r="G467" s="7">
        <v>2000000</v>
      </c>
      <c r="H467" s="11" t="s">
        <v>1587</v>
      </c>
    </row>
    <row r="468" spans="1:8" ht="38.25" x14ac:dyDescent="0.25">
      <c r="A468" s="4" t="s">
        <v>18</v>
      </c>
      <c r="B468" s="9" t="s">
        <v>1588</v>
      </c>
      <c r="C468" s="9" t="s">
        <v>1589</v>
      </c>
      <c r="D468" s="10" t="s">
        <v>1577</v>
      </c>
      <c r="E468" s="10" t="s">
        <v>1589</v>
      </c>
      <c r="F468" s="18">
        <v>17500000</v>
      </c>
      <c r="G468" s="7"/>
      <c r="H468" s="11" t="s">
        <v>1590</v>
      </c>
    </row>
    <row r="469" spans="1:8" ht="51" x14ac:dyDescent="0.25">
      <c r="A469" s="4" t="s">
        <v>12</v>
      </c>
      <c r="B469" s="9" t="s">
        <v>1591</v>
      </c>
      <c r="C469" s="9" t="s">
        <v>1592</v>
      </c>
      <c r="D469" s="10" t="s">
        <v>1577</v>
      </c>
      <c r="E469" s="10" t="s">
        <v>1593</v>
      </c>
      <c r="F469" s="18">
        <v>3500000</v>
      </c>
      <c r="G469" s="7">
        <v>1000000</v>
      </c>
      <c r="H469" s="11" t="s">
        <v>1594</v>
      </c>
    </row>
    <row r="470" spans="1:8" ht="51" x14ac:dyDescent="0.25">
      <c r="A470" s="4" t="s">
        <v>12</v>
      </c>
      <c r="B470" s="9" t="s">
        <v>1595</v>
      </c>
      <c r="C470" s="9" t="s">
        <v>1596</v>
      </c>
      <c r="D470" s="10" t="s">
        <v>1577</v>
      </c>
      <c r="E470" s="10" t="s">
        <v>1597</v>
      </c>
      <c r="F470" s="18">
        <v>5282109</v>
      </c>
      <c r="G470" s="7">
        <v>1000000</v>
      </c>
      <c r="H470" s="11" t="s">
        <v>1598</v>
      </c>
    </row>
    <row r="471" spans="1:8" ht="51" x14ac:dyDescent="0.25">
      <c r="A471" s="4" t="s">
        <v>12</v>
      </c>
      <c r="B471" s="9" t="s">
        <v>1599</v>
      </c>
      <c r="C471" s="9" t="s">
        <v>1600</v>
      </c>
      <c r="D471" s="10" t="s">
        <v>1577</v>
      </c>
      <c r="E471" s="10" t="s">
        <v>1601</v>
      </c>
      <c r="F471" s="18">
        <v>380000</v>
      </c>
      <c r="G471" s="7">
        <v>380000</v>
      </c>
      <c r="H471" s="11" t="s">
        <v>1602</v>
      </c>
    </row>
    <row r="472" spans="1:8" ht="25.5" x14ac:dyDescent="0.25">
      <c r="A472" s="4" t="s">
        <v>18</v>
      </c>
      <c r="B472" s="9" t="s">
        <v>1603</v>
      </c>
      <c r="C472" s="9" t="s">
        <v>1604</v>
      </c>
      <c r="D472" s="10" t="s">
        <v>1577</v>
      </c>
      <c r="E472" s="10" t="s">
        <v>1589</v>
      </c>
      <c r="F472" s="18">
        <v>7500000</v>
      </c>
      <c r="G472" s="7">
        <v>2000000</v>
      </c>
      <c r="H472" s="11" t="s">
        <v>1605</v>
      </c>
    </row>
    <row r="473" spans="1:8" ht="63.75" x14ac:dyDescent="0.25">
      <c r="A473" s="4" t="s">
        <v>12</v>
      </c>
      <c r="B473" s="9" t="s">
        <v>1606</v>
      </c>
      <c r="C473" s="9" t="s">
        <v>1607</v>
      </c>
      <c r="D473" s="10" t="s">
        <v>1577</v>
      </c>
      <c r="E473" s="10" t="s">
        <v>1582</v>
      </c>
      <c r="F473" s="18">
        <v>507462</v>
      </c>
      <c r="G473" s="7">
        <v>500000</v>
      </c>
      <c r="H473" s="11" t="s">
        <v>1608</v>
      </c>
    </row>
    <row r="474" spans="1:8" ht="51" x14ac:dyDescent="0.25">
      <c r="A474" s="4" t="s">
        <v>12</v>
      </c>
      <c r="B474" s="9" t="s">
        <v>1609</v>
      </c>
      <c r="C474" s="9" t="s">
        <v>1610</v>
      </c>
      <c r="D474" s="10" t="s">
        <v>1577</v>
      </c>
      <c r="E474" s="10" t="s">
        <v>1611</v>
      </c>
      <c r="F474" s="18">
        <v>3000000</v>
      </c>
      <c r="G474" s="7">
        <v>2000000</v>
      </c>
      <c r="H474" s="11" t="s">
        <v>1612</v>
      </c>
    </row>
    <row r="475" spans="1:8" ht="38.25" x14ac:dyDescent="0.25">
      <c r="A475" s="4" t="s">
        <v>12</v>
      </c>
      <c r="B475" s="9" t="s">
        <v>1613</v>
      </c>
      <c r="C475" s="9" t="s">
        <v>1614</v>
      </c>
      <c r="D475" s="10" t="s">
        <v>1577</v>
      </c>
      <c r="E475" s="10" t="s">
        <v>179</v>
      </c>
      <c r="F475" s="18">
        <v>2500000</v>
      </c>
      <c r="G475" s="7">
        <v>2500000</v>
      </c>
      <c r="H475" s="11" t="s">
        <v>1615</v>
      </c>
    </row>
    <row r="476" spans="1:8" ht="63.75" x14ac:dyDescent="0.25">
      <c r="A476" s="4" t="s">
        <v>18</v>
      </c>
      <c r="B476" s="9" t="s">
        <v>1616</v>
      </c>
      <c r="C476" s="9" t="s">
        <v>1617</v>
      </c>
      <c r="D476" s="10" t="s">
        <v>1577</v>
      </c>
      <c r="E476" s="10" t="s">
        <v>1618</v>
      </c>
      <c r="F476" s="18">
        <v>2000000</v>
      </c>
      <c r="G476" s="7"/>
      <c r="H476" s="11" t="s">
        <v>1619</v>
      </c>
    </row>
    <row r="477" spans="1:8" ht="51" x14ac:dyDescent="0.25">
      <c r="A477" s="4" t="s">
        <v>12</v>
      </c>
      <c r="B477" s="9" t="s">
        <v>1620</v>
      </c>
      <c r="C477" s="9" t="s">
        <v>1621</v>
      </c>
      <c r="D477" s="10" t="s">
        <v>1577</v>
      </c>
      <c r="E477" s="10" t="s">
        <v>1622</v>
      </c>
      <c r="F477" s="18">
        <v>1404165</v>
      </c>
      <c r="G477" s="7">
        <v>700000</v>
      </c>
      <c r="H477" s="11" t="s">
        <v>1623</v>
      </c>
    </row>
    <row r="478" spans="1:8" ht="38.25" x14ac:dyDescent="0.25">
      <c r="A478" s="4" t="s">
        <v>12</v>
      </c>
      <c r="B478" s="9" t="s">
        <v>1624</v>
      </c>
      <c r="C478" s="9" t="s">
        <v>1625</v>
      </c>
      <c r="D478" s="10" t="s">
        <v>1577</v>
      </c>
      <c r="E478" s="10" t="s">
        <v>1626</v>
      </c>
      <c r="F478" s="18">
        <v>2000000</v>
      </c>
      <c r="G478" s="7">
        <v>2000000</v>
      </c>
      <c r="H478" s="11" t="s">
        <v>1627</v>
      </c>
    </row>
    <row r="479" spans="1:8" ht="76.5" x14ac:dyDescent="0.25">
      <c r="A479" s="4" t="s">
        <v>12</v>
      </c>
      <c r="B479" s="9" t="s">
        <v>1628</v>
      </c>
      <c r="C479" s="9" t="s">
        <v>1629</v>
      </c>
      <c r="D479" s="10" t="s">
        <v>1577</v>
      </c>
      <c r="E479" s="10" t="s">
        <v>1630</v>
      </c>
      <c r="F479" s="18">
        <v>3685000</v>
      </c>
      <c r="G479" s="7">
        <v>2000000</v>
      </c>
      <c r="H479" s="11" t="s">
        <v>1631</v>
      </c>
    </row>
    <row r="480" spans="1:8" ht="51" x14ac:dyDescent="0.25">
      <c r="A480" s="4" t="s">
        <v>12</v>
      </c>
      <c r="B480" s="9" t="s">
        <v>1632</v>
      </c>
      <c r="C480" s="9" t="s">
        <v>1633</v>
      </c>
      <c r="D480" s="10" t="s">
        <v>1577</v>
      </c>
      <c r="E480" s="10" t="s">
        <v>1601</v>
      </c>
      <c r="F480" s="18">
        <v>3000000</v>
      </c>
      <c r="G480" s="7">
        <v>1000000</v>
      </c>
      <c r="H480" s="11" t="s">
        <v>1634</v>
      </c>
    </row>
    <row r="481" spans="1:8" ht="51" x14ac:dyDescent="0.25">
      <c r="A481" s="4" t="s">
        <v>12</v>
      </c>
      <c r="B481" s="9" t="s">
        <v>1635</v>
      </c>
      <c r="C481" s="9" t="s">
        <v>1636</v>
      </c>
      <c r="D481" s="10" t="s">
        <v>1577</v>
      </c>
      <c r="E481" s="10" t="s">
        <v>1636</v>
      </c>
      <c r="F481" s="18">
        <v>3444100</v>
      </c>
      <c r="G481" s="7">
        <f>1000000+1000000+500000</f>
        <v>2500000</v>
      </c>
      <c r="H481" s="11" t="s">
        <v>1637</v>
      </c>
    </row>
    <row r="482" spans="1:8" ht="38.25" x14ac:dyDescent="0.25">
      <c r="A482" s="4" t="s">
        <v>12</v>
      </c>
      <c r="B482" s="9" t="s">
        <v>1638</v>
      </c>
      <c r="C482" s="9" t="s">
        <v>1639</v>
      </c>
      <c r="D482" s="10" t="s">
        <v>1577</v>
      </c>
      <c r="E482" s="10" t="s">
        <v>1597</v>
      </c>
      <c r="F482" s="18">
        <v>2500000</v>
      </c>
      <c r="G482" s="7">
        <v>2500000</v>
      </c>
      <c r="H482" s="11" t="s">
        <v>1640</v>
      </c>
    </row>
    <row r="483" spans="1:8" ht="38.25" x14ac:dyDescent="0.25">
      <c r="A483" s="4" t="s">
        <v>18</v>
      </c>
      <c r="B483" s="9" t="s">
        <v>1641</v>
      </c>
      <c r="C483" s="9" t="s">
        <v>1642</v>
      </c>
      <c r="D483" s="10" t="s">
        <v>1577</v>
      </c>
      <c r="E483" s="10" t="s">
        <v>1589</v>
      </c>
      <c r="F483" s="18">
        <v>1250000</v>
      </c>
      <c r="G483" s="7">
        <v>1000000</v>
      </c>
      <c r="H483" s="11" t="s">
        <v>1643</v>
      </c>
    </row>
    <row r="484" spans="1:8" ht="38.25" x14ac:dyDescent="0.25">
      <c r="A484" s="4" t="s">
        <v>12</v>
      </c>
      <c r="B484" s="9" t="s">
        <v>1644</v>
      </c>
      <c r="C484" s="9" t="s">
        <v>1645</v>
      </c>
      <c r="D484" s="10" t="s">
        <v>1577</v>
      </c>
      <c r="E484" s="10" t="s">
        <v>1622</v>
      </c>
      <c r="F484" s="18">
        <v>15000000</v>
      </c>
      <c r="G484" s="7">
        <v>2000000</v>
      </c>
      <c r="H484" s="11" t="s">
        <v>1646</v>
      </c>
    </row>
    <row r="485" spans="1:8" ht="76.5" x14ac:dyDescent="0.25">
      <c r="A485" s="4" t="s">
        <v>18</v>
      </c>
      <c r="B485" s="9" t="s">
        <v>1647</v>
      </c>
      <c r="C485" s="9" t="s">
        <v>1648</v>
      </c>
      <c r="D485" s="10" t="s">
        <v>1577</v>
      </c>
      <c r="E485" s="10" t="s">
        <v>1649</v>
      </c>
      <c r="F485" s="18">
        <v>500000</v>
      </c>
      <c r="G485" s="7">
        <v>500000</v>
      </c>
      <c r="H485" s="11" t="s">
        <v>1650</v>
      </c>
    </row>
    <row r="486" spans="1:8" ht="51" x14ac:dyDescent="0.25">
      <c r="A486" s="4" t="s">
        <v>18</v>
      </c>
      <c r="B486" s="9" t="s">
        <v>1651</v>
      </c>
      <c r="C486" s="9" t="s">
        <v>1652</v>
      </c>
      <c r="D486" s="10" t="s">
        <v>1577</v>
      </c>
      <c r="E486" s="10" t="s">
        <v>1653</v>
      </c>
      <c r="F486" s="18">
        <v>5000000</v>
      </c>
      <c r="G486" s="7"/>
      <c r="H486" s="11" t="s">
        <v>1654</v>
      </c>
    </row>
    <row r="487" spans="1:8" ht="76.5" x14ac:dyDescent="0.25">
      <c r="A487" s="4" t="s">
        <v>18</v>
      </c>
      <c r="B487" s="9" t="s">
        <v>1655</v>
      </c>
      <c r="C487" s="9" t="s">
        <v>1653</v>
      </c>
      <c r="D487" s="10" t="s">
        <v>1577</v>
      </c>
      <c r="E487" s="10" t="s">
        <v>1653</v>
      </c>
      <c r="F487" s="18">
        <v>8385850</v>
      </c>
      <c r="G487" s="7"/>
      <c r="H487" s="11" t="s">
        <v>1656</v>
      </c>
    </row>
    <row r="488" spans="1:8" ht="51" x14ac:dyDescent="0.25">
      <c r="A488" s="4" t="s">
        <v>18</v>
      </c>
      <c r="B488" s="9" t="s">
        <v>1657</v>
      </c>
      <c r="C488" s="9" t="s">
        <v>1658</v>
      </c>
      <c r="D488" s="10" t="s">
        <v>1577</v>
      </c>
      <c r="E488" s="10" t="s">
        <v>1582</v>
      </c>
      <c r="F488" s="18">
        <v>2500000</v>
      </c>
      <c r="G488" s="7">
        <v>1000000</v>
      </c>
      <c r="H488" s="11" t="s">
        <v>1659</v>
      </c>
    </row>
    <row r="489" spans="1:8" ht="51" x14ac:dyDescent="0.25">
      <c r="A489" s="4" t="s">
        <v>18</v>
      </c>
      <c r="B489" s="9" t="s">
        <v>1660</v>
      </c>
      <c r="C489" s="9" t="s">
        <v>1661</v>
      </c>
      <c r="D489" s="10" t="s">
        <v>1577</v>
      </c>
      <c r="E489" s="10" t="s">
        <v>1589</v>
      </c>
      <c r="F489" s="18">
        <v>3000000</v>
      </c>
      <c r="G489" s="7"/>
      <c r="H489" s="11" t="s">
        <v>1662</v>
      </c>
    </row>
    <row r="490" spans="1:8" ht="38.25" x14ac:dyDescent="0.25">
      <c r="A490" s="4" t="s">
        <v>12</v>
      </c>
      <c r="B490" s="9" t="s">
        <v>1663</v>
      </c>
      <c r="C490" s="9" t="s">
        <v>1664</v>
      </c>
      <c r="D490" s="10" t="s">
        <v>1577</v>
      </c>
      <c r="E490" s="10" t="s">
        <v>1664</v>
      </c>
      <c r="F490" s="18">
        <v>6000000</v>
      </c>
      <c r="G490" s="7">
        <v>500000</v>
      </c>
      <c r="H490" s="11" t="s">
        <v>1665</v>
      </c>
    </row>
    <row r="491" spans="1:8" ht="51" x14ac:dyDescent="0.25">
      <c r="A491" s="4" t="s">
        <v>12</v>
      </c>
      <c r="B491" s="9" t="s">
        <v>1666</v>
      </c>
      <c r="C491" s="9" t="s">
        <v>1667</v>
      </c>
      <c r="D491" s="10" t="s">
        <v>1577</v>
      </c>
      <c r="E491" s="10" t="s">
        <v>1668</v>
      </c>
      <c r="F491" s="18">
        <v>2000000</v>
      </c>
      <c r="G491" s="7">
        <v>1000000</v>
      </c>
      <c r="H491" s="11" t="s">
        <v>1669</v>
      </c>
    </row>
    <row r="492" spans="1:8" ht="51" x14ac:dyDescent="0.25">
      <c r="A492" s="4" t="s">
        <v>12</v>
      </c>
      <c r="B492" s="9" t="s">
        <v>1670</v>
      </c>
      <c r="C492" s="9" t="s">
        <v>1671</v>
      </c>
      <c r="D492" s="10" t="s">
        <v>1577</v>
      </c>
      <c r="E492" s="10" t="s">
        <v>1626</v>
      </c>
      <c r="F492" s="18">
        <v>786450</v>
      </c>
      <c r="G492" s="7">
        <v>750000</v>
      </c>
      <c r="H492" s="11" t="s">
        <v>1672</v>
      </c>
    </row>
    <row r="493" spans="1:8" ht="38.25" x14ac:dyDescent="0.25">
      <c r="A493" s="4" t="s">
        <v>18</v>
      </c>
      <c r="B493" s="9" t="s">
        <v>1673</v>
      </c>
      <c r="C493" s="9" t="s">
        <v>1674</v>
      </c>
      <c r="D493" s="10" t="s">
        <v>1577</v>
      </c>
      <c r="E493" s="10" t="s">
        <v>1589</v>
      </c>
      <c r="F493" s="18">
        <v>1212120</v>
      </c>
      <c r="G493" s="7">
        <v>500000</v>
      </c>
      <c r="H493" s="11" t="s">
        <v>1675</v>
      </c>
    </row>
    <row r="494" spans="1:8" ht="38.25" x14ac:dyDescent="0.25">
      <c r="A494" s="4" t="s">
        <v>18</v>
      </c>
      <c r="B494" s="9" t="s">
        <v>1676</v>
      </c>
      <c r="C494" s="9" t="s">
        <v>1677</v>
      </c>
      <c r="D494" s="10" t="s">
        <v>1577</v>
      </c>
      <c r="E494" s="10" t="s">
        <v>1678</v>
      </c>
      <c r="F494" s="18">
        <v>2500000</v>
      </c>
      <c r="G494" s="7">
        <v>2500000</v>
      </c>
      <c r="H494" s="11" t="s">
        <v>1679</v>
      </c>
    </row>
    <row r="495" spans="1:8" ht="63.75" x14ac:dyDescent="0.25">
      <c r="A495" s="4" t="s">
        <v>18</v>
      </c>
      <c r="B495" s="9" t="s">
        <v>1680</v>
      </c>
      <c r="C495" s="9" t="s">
        <v>1681</v>
      </c>
      <c r="D495" s="10" t="s">
        <v>1682</v>
      </c>
      <c r="E495" s="10" t="s">
        <v>1683</v>
      </c>
      <c r="F495" s="18">
        <v>753397</v>
      </c>
      <c r="G495" s="7">
        <v>753397</v>
      </c>
      <c r="H495" s="11" t="s">
        <v>1684</v>
      </c>
    </row>
    <row r="496" spans="1:8" ht="25.5" x14ac:dyDescent="0.25">
      <c r="A496" s="4" t="s">
        <v>12</v>
      </c>
      <c r="B496" s="9" t="s">
        <v>1685</v>
      </c>
      <c r="C496" s="9" t="s">
        <v>1686</v>
      </c>
      <c r="D496" s="10" t="s">
        <v>1682</v>
      </c>
      <c r="E496" s="10" t="s">
        <v>1687</v>
      </c>
      <c r="F496" s="18">
        <v>5000000</v>
      </c>
      <c r="G496" s="7">
        <v>3500000</v>
      </c>
      <c r="H496" s="11" t="s">
        <v>1688</v>
      </c>
    </row>
    <row r="497" spans="1:8" ht="63.75" x14ac:dyDescent="0.25">
      <c r="A497" s="4" t="s">
        <v>12</v>
      </c>
      <c r="B497" s="9" t="s">
        <v>1689</v>
      </c>
      <c r="C497" s="9" t="s">
        <v>1690</v>
      </c>
      <c r="D497" s="10" t="s">
        <v>1682</v>
      </c>
      <c r="E497" s="10" t="s">
        <v>1683</v>
      </c>
      <c r="F497" s="18">
        <v>3500000</v>
      </c>
      <c r="G497" s="7">
        <v>500000</v>
      </c>
      <c r="H497" s="11" t="s">
        <v>1691</v>
      </c>
    </row>
    <row r="498" spans="1:8" ht="63.75" x14ac:dyDescent="0.25">
      <c r="A498" s="4" t="s">
        <v>12</v>
      </c>
      <c r="B498" s="9" t="s">
        <v>1692</v>
      </c>
      <c r="C498" s="9" t="s">
        <v>1693</v>
      </c>
      <c r="D498" s="10" t="s">
        <v>1682</v>
      </c>
      <c r="E498" s="10" t="s">
        <v>1683</v>
      </c>
      <c r="F498" s="18">
        <v>15000000</v>
      </c>
      <c r="G498" s="7"/>
      <c r="H498" s="11" t="s">
        <v>1694</v>
      </c>
    </row>
    <row r="499" spans="1:8" ht="38.25" x14ac:dyDescent="0.25">
      <c r="A499" s="4" t="s">
        <v>12</v>
      </c>
      <c r="B499" s="9" t="s">
        <v>1695</v>
      </c>
      <c r="C499" s="9" t="s">
        <v>1696</v>
      </c>
      <c r="D499" s="10" t="s">
        <v>1682</v>
      </c>
      <c r="E499" s="10" t="s">
        <v>1687</v>
      </c>
      <c r="F499" s="18">
        <v>5000000</v>
      </c>
      <c r="G499" s="7"/>
      <c r="H499" s="11" t="s">
        <v>1697</v>
      </c>
    </row>
    <row r="500" spans="1:8" ht="51" x14ac:dyDescent="0.25">
      <c r="A500" s="4" t="s">
        <v>12</v>
      </c>
      <c r="B500" s="9" t="s">
        <v>1698</v>
      </c>
      <c r="C500" s="9" t="s">
        <v>1699</v>
      </c>
      <c r="D500" s="10" t="s">
        <v>1682</v>
      </c>
      <c r="E500" s="10" t="s">
        <v>1683</v>
      </c>
      <c r="F500" s="18">
        <v>1000000</v>
      </c>
      <c r="G500" s="7">
        <f>500000+500000</f>
        <v>1000000</v>
      </c>
      <c r="H500" s="11" t="s">
        <v>1700</v>
      </c>
    </row>
    <row r="501" spans="1:8" ht="51" x14ac:dyDescent="0.25">
      <c r="A501" s="4" t="s">
        <v>12</v>
      </c>
      <c r="B501" s="9" t="s">
        <v>1701</v>
      </c>
      <c r="C501" s="9" t="s">
        <v>1701</v>
      </c>
      <c r="D501" s="10" t="s">
        <v>1682</v>
      </c>
      <c r="E501" s="10" t="s">
        <v>1687</v>
      </c>
      <c r="F501" s="18">
        <v>750000</v>
      </c>
      <c r="G501" s="7">
        <v>500000</v>
      </c>
      <c r="H501" s="11" t="s">
        <v>1702</v>
      </c>
    </row>
    <row r="502" spans="1:8" ht="51" x14ac:dyDescent="0.25">
      <c r="A502" s="4" t="s">
        <v>12</v>
      </c>
      <c r="B502" s="9" t="s">
        <v>1703</v>
      </c>
      <c r="C502" s="9" t="s">
        <v>1704</v>
      </c>
      <c r="D502" s="10" t="s">
        <v>1682</v>
      </c>
      <c r="E502" s="10" t="s">
        <v>1705</v>
      </c>
      <c r="F502" s="18">
        <v>2102625</v>
      </c>
      <c r="G502" s="7">
        <v>2100000</v>
      </c>
      <c r="H502" s="11" t="s">
        <v>1706</v>
      </c>
    </row>
    <row r="503" spans="1:8" ht="38.25" x14ac:dyDescent="0.25">
      <c r="A503" s="4" t="s">
        <v>12</v>
      </c>
      <c r="B503" s="9" t="s">
        <v>1707</v>
      </c>
      <c r="C503" s="9" t="s">
        <v>1340</v>
      </c>
      <c r="D503" s="10" t="s">
        <v>1682</v>
      </c>
      <c r="E503" s="10" t="s">
        <v>1683</v>
      </c>
      <c r="F503" s="18">
        <v>1000000</v>
      </c>
      <c r="G503" s="7">
        <v>1000000</v>
      </c>
      <c r="H503" s="11" t="s">
        <v>1708</v>
      </c>
    </row>
    <row r="504" spans="1:8" ht="51" x14ac:dyDescent="0.25">
      <c r="A504" s="4" t="s">
        <v>18</v>
      </c>
      <c r="B504" s="9" t="s">
        <v>1709</v>
      </c>
      <c r="C504" s="9" t="s">
        <v>1710</v>
      </c>
      <c r="D504" s="10" t="s">
        <v>1682</v>
      </c>
      <c r="E504" s="10" t="s">
        <v>1368</v>
      </c>
      <c r="F504" s="18">
        <v>5000000</v>
      </c>
      <c r="G504" s="7">
        <v>2000000</v>
      </c>
      <c r="H504" s="11" t="s">
        <v>1711</v>
      </c>
    </row>
    <row r="505" spans="1:8" ht="63.75" x14ac:dyDescent="0.25">
      <c r="A505" s="4" t="s">
        <v>18</v>
      </c>
      <c r="B505" s="9" t="s">
        <v>1712</v>
      </c>
      <c r="C505" s="9" t="s">
        <v>1713</v>
      </c>
      <c r="D505" s="10" t="s">
        <v>1682</v>
      </c>
      <c r="E505" s="10" t="s">
        <v>1687</v>
      </c>
      <c r="F505" s="18">
        <v>7000000</v>
      </c>
      <c r="G505" s="7">
        <v>2000000</v>
      </c>
      <c r="H505" s="11" t="s">
        <v>1714</v>
      </c>
    </row>
    <row r="506" spans="1:8" ht="38.25" x14ac:dyDescent="0.25">
      <c r="A506" s="4" t="s">
        <v>12</v>
      </c>
      <c r="B506" s="9" t="s">
        <v>1715</v>
      </c>
      <c r="C506" s="9" t="s">
        <v>1716</v>
      </c>
      <c r="D506" s="10" t="s">
        <v>1682</v>
      </c>
      <c r="E506" s="10" t="s">
        <v>1717</v>
      </c>
      <c r="F506" s="18">
        <v>1000000</v>
      </c>
      <c r="G506" s="7">
        <f>500000+500000</f>
        <v>1000000</v>
      </c>
      <c r="H506" s="11" t="s">
        <v>1718</v>
      </c>
    </row>
    <row r="507" spans="1:8" ht="63.75" x14ac:dyDescent="0.25">
      <c r="A507" s="4" t="s">
        <v>12</v>
      </c>
      <c r="B507" s="9" t="s">
        <v>1719</v>
      </c>
      <c r="C507" s="9" t="s">
        <v>1720</v>
      </c>
      <c r="D507" s="10" t="s">
        <v>1682</v>
      </c>
      <c r="E507" s="10" t="s">
        <v>1687</v>
      </c>
      <c r="F507" s="18">
        <v>1473250</v>
      </c>
      <c r="G507" s="7"/>
      <c r="H507" s="11" t="s">
        <v>1721</v>
      </c>
    </row>
    <row r="508" spans="1:8" ht="51" x14ac:dyDescent="0.25">
      <c r="A508" s="4" t="s">
        <v>12</v>
      </c>
      <c r="B508" s="9" t="s">
        <v>1722</v>
      </c>
      <c r="C508" s="9" t="s">
        <v>1723</v>
      </c>
      <c r="D508" s="10" t="s">
        <v>1682</v>
      </c>
      <c r="E508" s="10" t="s">
        <v>1683</v>
      </c>
      <c r="F508" s="18">
        <v>750000</v>
      </c>
      <c r="G508" s="7">
        <v>500000</v>
      </c>
      <c r="H508" s="11" t="s">
        <v>1724</v>
      </c>
    </row>
    <row r="509" spans="1:8" ht="63.75" x14ac:dyDescent="0.25">
      <c r="A509" s="4" t="s">
        <v>12</v>
      </c>
      <c r="B509" s="9" t="s">
        <v>1725</v>
      </c>
      <c r="C509" s="9" t="s">
        <v>1726</v>
      </c>
      <c r="D509" s="10" t="s">
        <v>1682</v>
      </c>
      <c r="E509" s="10" t="s">
        <v>1683</v>
      </c>
      <c r="F509" s="18">
        <v>2750000</v>
      </c>
      <c r="G509" s="7">
        <v>1000000</v>
      </c>
      <c r="H509" s="11" t="s">
        <v>1727</v>
      </c>
    </row>
    <row r="510" spans="1:8" ht="38.25" x14ac:dyDescent="0.25">
      <c r="A510" s="4" t="s">
        <v>18</v>
      </c>
      <c r="B510" s="9" t="s">
        <v>1728</v>
      </c>
      <c r="C510" s="9" t="s">
        <v>1729</v>
      </c>
      <c r="D510" s="10" t="s">
        <v>1682</v>
      </c>
      <c r="E510" s="10" t="s">
        <v>1687</v>
      </c>
      <c r="F510" s="18">
        <v>2000000</v>
      </c>
      <c r="G510" s="7">
        <v>2000000</v>
      </c>
      <c r="H510" s="11" t="s">
        <v>1730</v>
      </c>
    </row>
    <row r="511" spans="1:8" ht="38.25" x14ac:dyDescent="0.25">
      <c r="A511" s="4" t="s">
        <v>18</v>
      </c>
      <c r="B511" s="9" t="s">
        <v>1731</v>
      </c>
      <c r="C511" s="9" t="s">
        <v>1732</v>
      </c>
      <c r="D511" s="10" t="s">
        <v>1682</v>
      </c>
      <c r="E511" s="10" t="s">
        <v>1368</v>
      </c>
      <c r="F511" s="18">
        <v>1000000</v>
      </c>
      <c r="G511" s="7"/>
      <c r="H511" s="11" t="s">
        <v>1733</v>
      </c>
    </row>
    <row r="512" spans="1:8" ht="51" x14ac:dyDescent="0.25">
      <c r="A512" s="4" t="s">
        <v>12</v>
      </c>
      <c r="B512" s="9" t="s">
        <v>1734</v>
      </c>
      <c r="C512" s="9" t="s">
        <v>1735</v>
      </c>
      <c r="D512" s="10" t="s">
        <v>1682</v>
      </c>
      <c r="E512" s="10" t="s">
        <v>1683</v>
      </c>
      <c r="F512" s="18">
        <v>9500000</v>
      </c>
      <c r="G512" s="7"/>
      <c r="H512" s="11" t="s">
        <v>1736</v>
      </c>
    </row>
    <row r="513" spans="1:8" ht="38.25" x14ac:dyDescent="0.25">
      <c r="A513" s="4" t="s">
        <v>12</v>
      </c>
      <c r="B513" s="9" t="s">
        <v>1737</v>
      </c>
      <c r="C513" s="9" t="s">
        <v>1738</v>
      </c>
      <c r="D513" s="10" t="s">
        <v>1682</v>
      </c>
      <c r="E513" s="10" t="s">
        <v>1738</v>
      </c>
      <c r="F513" s="18">
        <v>1550000</v>
      </c>
      <c r="G513" s="7">
        <v>500000</v>
      </c>
      <c r="H513" s="11" t="s">
        <v>1739</v>
      </c>
    </row>
    <row r="514" spans="1:8" ht="63.75" x14ac:dyDescent="0.25">
      <c r="A514" s="4" t="s">
        <v>12</v>
      </c>
      <c r="B514" s="9" t="s">
        <v>1740</v>
      </c>
      <c r="C514" s="9" t="s">
        <v>1741</v>
      </c>
      <c r="D514" s="10" t="s">
        <v>1742</v>
      </c>
      <c r="E514" s="10" t="s">
        <v>1743</v>
      </c>
      <c r="F514" s="18">
        <v>1400000</v>
      </c>
      <c r="G514" s="7">
        <f>1000000+400000</f>
        <v>1400000</v>
      </c>
      <c r="H514" s="11" t="s">
        <v>1744</v>
      </c>
    </row>
    <row r="515" spans="1:8" ht="38.25" x14ac:dyDescent="0.25">
      <c r="A515" s="4" t="s">
        <v>18</v>
      </c>
      <c r="B515" s="9" t="s">
        <v>1745</v>
      </c>
      <c r="C515" s="9" t="s">
        <v>1746</v>
      </c>
      <c r="D515" s="10" t="s">
        <v>1742</v>
      </c>
      <c r="E515" s="10" t="s">
        <v>1747</v>
      </c>
      <c r="F515" s="18">
        <v>1256499</v>
      </c>
      <c r="G515" s="7">
        <v>1000000</v>
      </c>
      <c r="H515" s="11" t="s">
        <v>1748</v>
      </c>
    </row>
    <row r="516" spans="1:8" ht="25.5" x14ac:dyDescent="0.25">
      <c r="A516" s="4" t="s">
        <v>18</v>
      </c>
      <c r="B516" s="9" t="s">
        <v>1749</v>
      </c>
      <c r="C516" s="9" t="s">
        <v>1750</v>
      </c>
      <c r="D516" s="10" t="s">
        <v>1742</v>
      </c>
      <c r="E516" s="10" t="s">
        <v>1751</v>
      </c>
      <c r="F516" s="18">
        <v>1500000</v>
      </c>
      <c r="G516" s="7">
        <v>1500000</v>
      </c>
      <c r="H516" s="11" t="s">
        <v>1752</v>
      </c>
    </row>
    <row r="517" spans="1:8" ht="63.75" x14ac:dyDescent="0.25">
      <c r="A517" s="4" t="s">
        <v>12</v>
      </c>
      <c r="B517" s="9" t="s">
        <v>1753</v>
      </c>
      <c r="C517" s="9" t="s">
        <v>1754</v>
      </c>
      <c r="D517" s="10" t="s">
        <v>1742</v>
      </c>
      <c r="E517" s="10" t="s">
        <v>1751</v>
      </c>
      <c r="F517" s="18">
        <v>9000000</v>
      </c>
      <c r="G517" s="7">
        <v>2000000</v>
      </c>
      <c r="H517" s="11" t="s">
        <v>1755</v>
      </c>
    </row>
    <row r="518" spans="1:8" ht="51" x14ac:dyDescent="0.25">
      <c r="A518" s="4" t="s">
        <v>12</v>
      </c>
      <c r="B518" s="9" t="s">
        <v>1756</v>
      </c>
      <c r="C518" s="9" t="s">
        <v>1757</v>
      </c>
      <c r="D518" s="10" t="s">
        <v>1742</v>
      </c>
      <c r="E518" s="10" t="s">
        <v>1747</v>
      </c>
      <c r="F518" s="18">
        <v>4000000</v>
      </c>
      <c r="G518" s="7">
        <v>3000000</v>
      </c>
      <c r="H518" s="11" t="s">
        <v>1758</v>
      </c>
    </row>
    <row r="519" spans="1:8" ht="38.25" x14ac:dyDescent="0.25">
      <c r="A519" s="4" t="s">
        <v>18</v>
      </c>
      <c r="B519" s="9" t="s">
        <v>1759</v>
      </c>
      <c r="C519" s="9" t="s">
        <v>1759</v>
      </c>
      <c r="D519" s="10" t="s">
        <v>1742</v>
      </c>
      <c r="E519" s="10" t="s">
        <v>1751</v>
      </c>
      <c r="F519" s="18">
        <v>1051461</v>
      </c>
      <c r="G519" s="7">
        <v>800000</v>
      </c>
      <c r="H519" s="11" t="s">
        <v>1760</v>
      </c>
    </row>
    <row r="520" spans="1:8" ht="25.5" x14ac:dyDescent="0.25">
      <c r="A520" s="4" t="s">
        <v>18</v>
      </c>
      <c r="B520" s="9" t="s">
        <v>1761</v>
      </c>
      <c r="C520" s="9" t="s">
        <v>1762</v>
      </c>
      <c r="D520" s="10" t="s">
        <v>1742</v>
      </c>
      <c r="E520" s="10" t="s">
        <v>1751</v>
      </c>
      <c r="F520" s="18">
        <v>1000000</v>
      </c>
      <c r="G520" s="7"/>
      <c r="H520" s="11" t="s">
        <v>1763</v>
      </c>
    </row>
    <row r="521" spans="1:8" ht="25.5" x14ac:dyDescent="0.25">
      <c r="A521" s="4" t="s">
        <v>12</v>
      </c>
      <c r="B521" s="9" t="s">
        <v>1764</v>
      </c>
      <c r="C521" s="9" t="s">
        <v>1765</v>
      </c>
      <c r="D521" s="10" t="s">
        <v>1766</v>
      </c>
      <c r="E521" s="10" t="s">
        <v>1767</v>
      </c>
      <c r="F521" s="18">
        <v>1500000</v>
      </c>
      <c r="G521" s="7"/>
      <c r="H521" s="11" t="s">
        <v>1768</v>
      </c>
    </row>
    <row r="522" spans="1:8" ht="38.25" x14ac:dyDescent="0.25">
      <c r="A522" s="4" t="s">
        <v>12</v>
      </c>
      <c r="B522" s="9" t="s">
        <v>1769</v>
      </c>
      <c r="C522" s="9" t="s">
        <v>1770</v>
      </c>
      <c r="D522" s="10" t="s">
        <v>1766</v>
      </c>
      <c r="E522" s="10" t="s">
        <v>179</v>
      </c>
      <c r="F522" s="18">
        <v>2850000</v>
      </c>
      <c r="G522" s="7">
        <v>1000000</v>
      </c>
      <c r="H522" s="11" t="s">
        <v>1771</v>
      </c>
    </row>
    <row r="523" spans="1:8" ht="51" x14ac:dyDescent="0.25">
      <c r="A523" s="4" t="s">
        <v>18</v>
      </c>
      <c r="B523" s="17" t="s">
        <v>1772</v>
      </c>
      <c r="C523" s="9" t="s">
        <v>1773</v>
      </c>
      <c r="D523" s="10" t="s">
        <v>1766</v>
      </c>
      <c r="E523" s="10" t="s">
        <v>1254</v>
      </c>
      <c r="F523" s="18">
        <v>2000000</v>
      </c>
      <c r="G523" s="7">
        <v>1000000</v>
      </c>
      <c r="H523" s="11" t="s">
        <v>1774</v>
      </c>
    </row>
    <row r="524" spans="1:8" ht="51" x14ac:dyDescent="0.25">
      <c r="A524" s="4" t="s">
        <v>12</v>
      </c>
      <c r="B524" s="9" t="s">
        <v>1775</v>
      </c>
      <c r="C524" s="9" t="s">
        <v>1776</v>
      </c>
      <c r="D524" s="10" t="s">
        <v>1777</v>
      </c>
      <c r="E524" s="10" t="s">
        <v>1778</v>
      </c>
      <c r="F524" s="18">
        <v>8000000</v>
      </c>
      <c r="G524" s="7"/>
      <c r="H524" s="11" t="s">
        <v>1779</v>
      </c>
    </row>
    <row r="525" spans="1:8" ht="51" x14ac:dyDescent="0.25">
      <c r="A525" s="4" t="s">
        <v>12</v>
      </c>
      <c r="B525" s="9" t="s">
        <v>1780</v>
      </c>
      <c r="C525" s="9" t="s">
        <v>1781</v>
      </c>
      <c r="D525" s="10" t="s">
        <v>1777</v>
      </c>
      <c r="E525" s="10" t="s">
        <v>1778</v>
      </c>
      <c r="F525" s="18">
        <v>3500000</v>
      </c>
      <c r="G525" s="7">
        <v>1750000</v>
      </c>
      <c r="H525" s="11" t="s">
        <v>1782</v>
      </c>
    </row>
    <row r="526" spans="1:8" ht="51" x14ac:dyDescent="0.25">
      <c r="A526" s="4" t="s">
        <v>12</v>
      </c>
      <c r="B526" s="9" t="s">
        <v>1783</v>
      </c>
      <c r="C526" s="9" t="s">
        <v>1784</v>
      </c>
      <c r="D526" s="10" t="s">
        <v>1777</v>
      </c>
      <c r="E526" s="10" t="s">
        <v>1778</v>
      </c>
      <c r="F526" s="18">
        <v>2000000</v>
      </c>
      <c r="G526" s="7"/>
      <c r="H526" s="11" t="s">
        <v>1785</v>
      </c>
    </row>
    <row r="527" spans="1:8" ht="63.75" x14ac:dyDescent="0.25">
      <c r="A527" s="4" t="s">
        <v>12</v>
      </c>
      <c r="B527" s="9" t="s">
        <v>1786</v>
      </c>
      <c r="C527" s="9" t="s">
        <v>1787</v>
      </c>
      <c r="D527" s="10" t="s">
        <v>1777</v>
      </c>
      <c r="E527" s="10" t="s">
        <v>1778</v>
      </c>
      <c r="F527" s="18">
        <v>2500000</v>
      </c>
      <c r="G527" s="7"/>
      <c r="H527" s="11" t="s">
        <v>1788</v>
      </c>
    </row>
    <row r="528" spans="1:8" ht="25.5" x14ac:dyDescent="0.25">
      <c r="A528" s="4" t="s">
        <v>12</v>
      </c>
      <c r="B528" s="9" t="s">
        <v>1789</v>
      </c>
      <c r="C528" s="9" t="s">
        <v>1790</v>
      </c>
      <c r="D528" s="10" t="s">
        <v>1777</v>
      </c>
      <c r="E528" s="10" t="s">
        <v>1778</v>
      </c>
      <c r="F528" s="18">
        <v>6000000</v>
      </c>
      <c r="G528" s="7"/>
      <c r="H528" s="11" t="s">
        <v>1791</v>
      </c>
    </row>
    <row r="529" spans="1:8" ht="38.25" x14ac:dyDescent="0.25">
      <c r="A529" s="4" t="s">
        <v>12</v>
      </c>
      <c r="B529" s="9" t="s">
        <v>1792</v>
      </c>
      <c r="C529" s="9" t="s">
        <v>1793</v>
      </c>
      <c r="D529" s="10" t="s">
        <v>1777</v>
      </c>
      <c r="E529" s="10" t="s">
        <v>1778</v>
      </c>
      <c r="F529" s="18">
        <v>3000000</v>
      </c>
      <c r="G529" s="7">
        <v>1000000</v>
      </c>
      <c r="H529" s="11" t="s">
        <v>1794</v>
      </c>
    </row>
    <row r="530" spans="1:8" ht="63.75" x14ac:dyDescent="0.25">
      <c r="A530" s="4" t="s">
        <v>12</v>
      </c>
      <c r="B530" s="9" t="s">
        <v>1795</v>
      </c>
      <c r="C530" s="9" t="s">
        <v>1796</v>
      </c>
      <c r="D530" s="10" t="s">
        <v>1777</v>
      </c>
      <c r="E530" s="10" t="s">
        <v>1778</v>
      </c>
      <c r="F530" s="18">
        <v>15000000</v>
      </c>
      <c r="G530" s="7">
        <v>1000000</v>
      </c>
      <c r="H530" s="11" t="s">
        <v>1797</v>
      </c>
    </row>
    <row r="531" spans="1:8" ht="51" x14ac:dyDescent="0.25">
      <c r="A531" s="4" t="s">
        <v>12</v>
      </c>
      <c r="B531" s="9" t="s">
        <v>1798</v>
      </c>
      <c r="C531" s="9" t="s">
        <v>1799</v>
      </c>
      <c r="D531" s="10" t="s">
        <v>1777</v>
      </c>
      <c r="E531" s="10" t="s">
        <v>1778</v>
      </c>
      <c r="F531" s="18">
        <v>4400000</v>
      </c>
      <c r="G531" s="7">
        <v>2000000</v>
      </c>
      <c r="H531" s="11" t="s">
        <v>1800</v>
      </c>
    </row>
    <row r="532" spans="1:8" ht="38.25" x14ac:dyDescent="0.25">
      <c r="A532" s="4" t="s">
        <v>12</v>
      </c>
      <c r="B532" s="9" t="s">
        <v>1801</v>
      </c>
      <c r="C532" s="9" t="s">
        <v>1802</v>
      </c>
      <c r="D532" s="10" t="s">
        <v>1777</v>
      </c>
      <c r="E532" s="10" t="s">
        <v>1778</v>
      </c>
      <c r="F532" s="18">
        <v>3000000</v>
      </c>
      <c r="G532" s="7">
        <v>2000000</v>
      </c>
      <c r="H532" s="11" t="s">
        <v>1803</v>
      </c>
    </row>
    <row r="533" spans="1:8" ht="51" x14ac:dyDescent="0.25">
      <c r="A533" s="4" t="s">
        <v>12</v>
      </c>
      <c r="B533" s="9" t="s">
        <v>1804</v>
      </c>
      <c r="C533" s="9" t="s">
        <v>1805</v>
      </c>
      <c r="D533" s="10" t="s">
        <v>1777</v>
      </c>
      <c r="E533" s="10" t="s">
        <v>1778</v>
      </c>
      <c r="F533" s="18">
        <v>1000000</v>
      </c>
      <c r="G533" s="7"/>
      <c r="H533" s="11" t="s">
        <v>1806</v>
      </c>
    </row>
    <row r="534" spans="1:8" ht="51" x14ac:dyDescent="0.25">
      <c r="A534" s="4" t="s">
        <v>12</v>
      </c>
      <c r="B534" s="9" t="s">
        <v>1807</v>
      </c>
      <c r="C534" s="9" t="s">
        <v>1808</v>
      </c>
      <c r="D534" s="10" t="s">
        <v>1777</v>
      </c>
      <c r="E534" s="10" t="s">
        <v>1778</v>
      </c>
      <c r="F534" s="18">
        <v>2000000</v>
      </c>
      <c r="G534" s="7">
        <v>2000000</v>
      </c>
      <c r="H534" s="11" t="s">
        <v>1809</v>
      </c>
    </row>
    <row r="535" spans="1:8" ht="51" x14ac:dyDescent="0.25">
      <c r="A535" s="4" t="s">
        <v>18</v>
      </c>
      <c r="B535" s="9" t="s">
        <v>1810</v>
      </c>
      <c r="C535" s="9" t="s">
        <v>1811</v>
      </c>
      <c r="D535" s="10" t="s">
        <v>1777</v>
      </c>
      <c r="E535" s="10" t="s">
        <v>1778</v>
      </c>
      <c r="F535" s="18">
        <v>750000</v>
      </c>
      <c r="G535" s="7"/>
      <c r="H535" s="11" t="s">
        <v>1812</v>
      </c>
    </row>
    <row r="536" spans="1:8" ht="51" x14ac:dyDescent="0.25">
      <c r="A536" s="4" t="s">
        <v>12</v>
      </c>
      <c r="B536" s="9" t="s">
        <v>1813</v>
      </c>
      <c r="C536" s="9" t="s">
        <v>1814</v>
      </c>
      <c r="D536" s="10" t="s">
        <v>1777</v>
      </c>
      <c r="E536" s="10" t="s">
        <v>1778</v>
      </c>
      <c r="F536" s="18">
        <v>7000000</v>
      </c>
      <c r="G536" s="7">
        <v>3500000</v>
      </c>
      <c r="H536" s="11" t="s">
        <v>1815</v>
      </c>
    </row>
    <row r="537" spans="1:8" ht="25.5" x14ac:dyDescent="0.25">
      <c r="A537" s="4" t="s">
        <v>18</v>
      </c>
      <c r="B537" s="9" t="s">
        <v>1816</v>
      </c>
      <c r="C537" s="9" t="s">
        <v>1817</v>
      </c>
      <c r="D537" s="10" t="s">
        <v>1777</v>
      </c>
      <c r="E537" s="10" t="s">
        <v>1778</v>
      </c>
      <c r="F537" s="18">
        <v>1500000</v>
      </c>
      <c r="G537" s="7"/>
      <c r="H537" s="11" t="s">
        <v>1818</v>
      </c>
    </row>
    <row r="538" spans="1:8" ht="51" x14ac:dyDescent="0.25">
      <c r="A538" s="4" t="s">
        <v>12</v>
      </c>
      <c r="B538" s="9" t="s">
        <v>1819</v>
      </c>
      <c r="C538" s="9" t="s">
        <v>1820</v>
      </c>
      <c r="D538" s="10" t="s">
        <v>1777</v>
      </c>
      <c r="E538" s="10" t="s">
        <v>1778</v>
      </c>
      <c r="F538" s="18">
        <v>4000000</v>
      </c>
      <c r="G538" s="7">
        <f>1000000+1500000</f>
        <v>2500000</v>
      </c>
      <c r="H538" s="11" t="s">
        <v>1821</v>
      </c>
    </row>
    <row r="539" spans="1:8" ht="76.5" x14ac:dyDescent="0.25">
      <c r="A539" s="4" t="s">
        <v>12</v>
      </c>
      <c r="B539" s="9" t="s">
        <v>1822</v>
      </c>
      <c r="C539" s="9" t="s">
        <v>1823</v>
      </c>
      <c r="D539" s="10" t="s">
        <v>1777</v>
      </c>
      <c r="E539" s="10" t="s">
        <v>179</v>
      </c>
      <c r="F539" s="18">
        <v>3500000</v>
      </c>
      <c r="G539" s="7">
        <f>1500000+1500000</f>
        <v>3000000</v>
      </c>
      <c r="H539" s="11" t="s">
        <v>1824</v>
      </c>
    </row>
    <row r="540" spans="1:8" ht="25.5" x14ac:dyDescent="0.25">
      <c r="A540" s="4" t="s">
        <v>18</v>
      </c>
      <c r="B540" s="9" t="s">
        <v>1825</v>
      </c>
      <c r="C540" s="9" t="s">
        <v>1826</v>
      </c>
      <c r="D540" s="10" t="s">
        <v>1777</v>
      </c>
      <c r="E540" s="10" t="s">
        <v>1778</v>
      </c>
      <c r="F540" s="18">
        <v>1000000</v>
      </c>
      <c r="G540" s="7">
        <v>1000000</v>
      </c>
      <c r="H540" s="11" t="s">
        <v>1827</v>
      </c>
    </row>
    <row r="541" spans="1:8" ht="51" x14ac:dyDescent="0.25">
      <c r="A541" s="4" t="s">
        <v>18</v>
      </c>
      <c r="B541" s="9" t="s">
        <v>1828</v>
      </c>
      <c r="C541" s="9" t="s">
        <v>1829</v>
      </c>
      <c r="D541" s="10" t="s">
        <v>1777</v>
      </c>
      <c r="E541" s="10" t="s">
        <v>1778</v>
      </c>
      <c r="F541" s="18">
        <v>25000000</v>
      </c>
      <c r="G541" s="7">
        <v>1000000</v>
      </c>
      <c r="H541" s="11" t="s">
        <v>1830</v>
      </c>
    </row>
    <row r="542" spans="1:8" ht="51" x14ac:dyDescent="0.25">
      <c r="A542" s="4" t="s">
        <v>12</v>
      </c>
      <c r="B542" s="9" t="s">
        <v>1831</v>
      </c>
      <c r="C542" s="9" t="s">
        <v>1832</v>
      </c>
      <c r="D542" s="10" t="s">
        <v>1777</v>
      </c>
      <c r="E542" s="10" t="s">
        <v>1778</v>
      </c>
      <c r="F542" s="18">
        <v>10000000</v>
      </c>
      <c r="G542" s="7">
        <f>6000000+500000</f>
        <v>6500000</v>
      </c>
      <c r="H542" s="11" t="s">
        <v>1833</v>
      </c>
    </row>
    <row r="543" spans="1:8" ht="63.75" x14ac:dyDescent="0.25">
      <c r="A543" s="4" t="s">
        <v>12</v>
      </c>
      <c r="B543" s="9" t="s">
        <v>1834</v>
      </c>
      <c r="C543" s="9" t="s">
        <v>1835</v>
      </c>
      <c r="D543" s="10" t="s">
        <v>1777</v>
      </c>
      <c r="E543" s="10" t="s">
        <v>1778</v>
      </c>
      <c r="F543" s="18">
        <v>3000000</v>
      </c>
      <c r="G543" s="7"/>
      <c r="H543" s="11" t="s">
        <v>1836</v>
      </c>
    </row>
    <row r="544" spans="1:8" ht="51" x14ac:dyDescent="0.25">
      <c r="A544" s="4" t="s">
        <v>12</v>
      </c>
      <c r="B544" s="9" t="s">
        <v>1837</v>
      </c>
      <c r="C544" s="9" t="s">
        <v>1838</v>
      </c>
      <c r="D544" s="10" t="s">
        <v>1777</v>
      </c>
      <c r="E544" s="10" t="s">
        <v>1778</v>
      </c>
      <c r="F544" s="18">
        <v>3400000</v>
      </c>
      <c r="G544" s="7">
        <v>2500000</v>
      </c>
      <c r="H544" s="11" t="s">
        <v>1839</v>
      </c>
    </row>
    <row r="545" spans="1:8" ht="51" x14ac:dyDescent="0.25">
      <c r="A545" s="4" t="s">
        <v>18</v>
      </c>
      <c r="B545" s="9" t="s">
        <v>1840</v>
      </c>
      <c r="C545" s="9" t="s">
        <v>1841</v>
      </c>
      <c r="D545" s="10" t="s">
        <v>1777</v>
      </c>
      <c r="E545" s="10" t="s">
        <v>1778</v>
      </c>
      <c r="F545" s="18">
        <v>2500000</v>
      </c>
      <c r="G545" s="7">
        <v>1000000</v>
      </c>
      <c r="H545" s="11" t="s">
        <v>1842</v>
      </c>
    </row>
    <row r="546" spans="1:8" ht="25.5" x14ac:dyDescent="0.25">
      <c r="A546" s="4" t="s">
        <v>12</v>
      </c>
      <c r="B546" s="9" t="s">
        <v>1843</v>
      </c>
      <c r="C546" s="9" t="s">
        <v>1844</v>
      </c>
      <c r="D546" s="10" t="s">
        <v>1777</v>
      </c>
      <c r="E546" s="10" t="s">
        <v>1778</v>
      </c>
      <c r="F546" s="18">
        <v>1000000</v>
      </c>
      <c r="G546" s="7">
        <v>1000000</v>
      </c>
      <c r="H546" s="11" t="s">
        <v>1845</v>
      </c>
    </row>
    <row r="547" spans="1:8" ht="25.5" x14ac:dyDescent="0.25">
      <c r="A547" s="4" t="s">
        <v>12</v>
      </c>
      <c r="B547" s="9" t="s">
        <v>1846</v>
      </c>
      <c r="C547" s="9" t="s">
        <v>1847</v>
      </c>
      <c r="D547" s="10" t="s">
        <v>1777</v>
      </c>
      <c r="E547" s="10" t="s">
        <v>1778</v>
      </c>
      <c r="F547" s="18">
        <v>2000000</v>
      </c>
      <c r="G547" s="7"/>
      <c r="H547" s="11" t="s">
        <v>1848</v>
      </c>
    </row>
    <row r="548" spans="1:8" ht="63.75" x14ac:dyDescent="0.25">
      <c r="A548" s="4" t="s">
        <v>12</v>
      </c>
      <c r="B548" s="9" t="s">
        <v>1849</v>
      </c>
      <c r="C548" s="9" t="s">
        <v>1850</v>
      </c>
      <c r="D548" s="10" t="s">
        <v>1777</v>
      </c>
      <c r="E548" s="10" t="s">
        <v>1778</v>
      </c>
      <c r="F548" s="18">
        <v>4000000</v>
      </c>
      <c r="G548" s="7"/>
      <c r="H548" s="11" t="s">
        <v>1851</v>
      </c>
    </row>
    <row r="549" spans="1:8" ht="38.25" x14ac:dyDescent="0.25">
      <c r="A549" s="4" t="s">
        <v>18</v>
      </c>
      <c r="B549" s="9" t="s">
        <v>1852</v>
      </c>
      <c r="C549" s="9" t="s">
        <v>1853</v>
      </c>
      <c r="D549" s="10" t="s">
        <v>1777</v>
      </c>
      <c r="E549" s="10" t="s">
        <v>1778</v>
      </c>
      <c r="F549" s="18">
        <v>4101900</v>
      </c>
      <c r="G549" s="7"/>
      <c r="H549" s="11" t="s">
        <v>1854</v>
      </c>
    </row>
    <row r="550" spans="1:8" ht="63.75" x14ac:dyDescent="0.25">
      <c r="A550" s="4" t="s">
        <v>12</v>
      </c>
      <c r="B550" s="9" t="s">
        <v>1855</v>
      </c>
      <c r="C550" s="9" t="s">
        <v>1856</v>
      </c>
      <c r="D550" s="10" t="s">
        <v>1777</v>
      </c>
      <c r="E550" s="10" t="s">
        <v>1778</v>
      </c>
      <c r="F550" s="18">
        <v>4000000</v>
      </c>
      <c r="G550" s="7">
        <v>2000000</v>
      </c>
      <c r="H550" s="11" t="s">
        <v>1857</v>
      </c>
    </row>
    <row r="551" spans="1:8" ht="51" x14ac:dyDescent="0.25">
      <c r="A551" s="4" t="s">
        <v>12</v>
      </c>
      <c r="B551" s="9" t="s">
        <v>1858</v>
      </c>
      <c r="C551" s="9" t="s">
        <v>1859</v>
      </c>
      <c r="D551" s="10" t="s">
        <v>1777</v>
      </c>
      <c r="E551" s="10" t="s">
        <v>1778</v>
      </c>
      <c r="F551" s="18">
        <v>1597500</v>
      </c>
      <c r="G551" s="7">
        <v>1000000</v>
      </c>
      <c r="H551" s="11" t="s">
        <v>1860</v>
      </c>
    </row>
    <row r="552" spans="1:8" ht="38.25" x14ac:dyDescent="0.25">
      <c r="A552" s="4" t="s">
        <v>12</v>
      </c>
      <c r="B552" s="9" t="s">
        <v>1861</v>
      </c>
      <c r="C552" s="9" t="s">
        <v>1862</v>
      </c>
      <c r="D552" s="10" t="s">
        <v>1777</v>
      </c>
      <c r="E552" s="10" t="s">
        <v>1778</v>
      </c>
      <c r="F552" s="18">
        <v>500000</v>
      </c>
      <c r="G552" s="7">
        <v>500000</v>
      </c>
      <c r="H552" s="11" t="s">
        <v>1863</v>
      </c>
    </row>
    <row r="553" spans="1:8" ht="38.25" x14ac:dyDescent="0.25">
      <c r="A553" s="4" t="s">
        <v>12</v>
      </c>
      <c r="B553" s="9" t="s">
        <v>1864</v>
      </c>
      <c r="C553" s="9" t="s">
        <v>1865</v>
      </c>
      <c r="D553" s="10" t="s">
        <v>1777</v>
      </c>
      <c r="E553" s="10" t="s">
        <v>1778</v>
      </c>
      <c r="F553" s="18">
        <v>7261269</v>
      </c>
      <c r="G553" s="7">
        <v>1000000</v>
      </c>
      <c r="H553" s="11" t="s">
        <v>1866</v>
      </c>
    </row>
    <row r="554" spans="1:8" ht="38.25" x14ac:dyDescent="0.25">
      <c r="A554" s="4" t="s">
        <v>18</v>
      </c>
      <c r="B554" s="9" t="s">
        <v>1867</v>
      </c>
      <c r="C554" s="9" t="s">
        <v>1867</v>
      </c>
      <c r="D554" s="10" t="s">
        <v>1777</v>
      </c>
      <c r="E554" s="10" t="s">
        <v>179</v>
      </c>
      <c r="F554" s="18">
        <v>500000</v>
      </c>
      <c r="G554" s="7"/>
      <c r="H554" s="11" t="s">
        <v>1868</v>
      </c>
    </row>
    <row r="555" spans="1:8" ht="63.75" x14ac:dyDescent="0.25">
      <c r="A555" s="4" t="s">
        <v>12</v>
      </c>
      <c r="B555" s="9" t="s">
        <v>1869</v>
      </c>
      <c r="C555" s="9" t="s">
        <v>1870</v>
      </c>
      <c r="D555" s="10" t="s">
        <v>1777</v>
      </c>
      <c r="E555" s="10" t="s">
        <v>1778</v>
      </c>
      <c r="F555" s="18">
        <v>500000</v>
      </c>
      <c r="G555" s="7"/>
      <c r="H555" s="11" t="s">
        <v>1871</v>
      </c>
    </row>
    <row r="556" spans="1:8" ht="63.75" x14ac:dyDescent="0.25">
      <c r="A556" s="4" t="s">
        <v>12</v>
      </c>
      <c r="B556" s="9" t="s">
        <v>1872</v>
      </c>
      <c r="C556" s="9" t="s">
        <v>1873</v>
      </c>
      <c r="D556" s="10" t="s">
        <v>1777</v>
      </c>
      <c r="E556" s="10" t="s">
        <v>1778</v>
      </c>
      <c r="F556" s="18">
        <v>2071639</v>
      </c>
      <c r="G556" s="7">
        <v>1000000</v>
      </c>
      <c r="H556" s="11" t="s">
        <v>1874</v>
      </c>
    </row>
    <row r="557" spans="1:8" ht="76.5" x14ac:dyDescent="0.25">
      <c r="A557" s="4" t="s">
        <v>12</v>
      </c>
      <c r="B557" s="9" t="s">
        <v>1875</v>
      </c>
      <c r="C557" s="9" t="s">
        <v>1876</v>
      </c>
      <c r="D557" s="10" t="s">
        <v>1777</v>
      </c>
      <c r="E557" s="10" t="s">
        <v>1778</v>
      </c>
      <c r="F557" s="18">
        <v>3022809</v>
      </c>
      <c r="G557" s="7">
        <v>500000</v>
      </c>
      <c r="H557" s="11" t="s">
        <v>1877</v>
      </c>
    </row>
    <row r="558" spans="1:8" ht="63.75" x14ac:dyDescent="0.25">
      <c r="A558" s="4" t="s">
        <v>12</v>
      </c>
      <c r="B558" s="9" t="s">
        <v>1878</v>
      </c>
      <c r="C558" s="9" t="s">
        <v>1879</v>
      </c>
      <c r="D558" s="10" t="s">
        <v>1777</v>
      </c>
      <c r="E558" s="10" t="s">
        <v>1778</v>
      </c>
      <c r="F558" s="18">
        <v>2463148</v>
      </c>
      <c r="G558" s="7"/>
      <c r="H558" s="11" t="s">
        <v>1880</v>
      </c>
    </row>
    <row r="559" spans="1:8" ht="63.75" x14ac:dyDescent="0.25">
      <c r="A559" s="4" t="s">
        <v>12</v>
      </c>
      <c r="B559" s="9" t="s">
        <v>1881</v>
      </c>
      <c r="C559" s="9" t="s">
        <v>1882</v>
      </c>
      <c r="D559" s="10" t="s">
        <v>1777</v>
      </c>
      <c r="E559" s="10" t="s">
        <v>1778</v>
      </c>
      <c r="F559" s="18">
        <v>10000000</v>
      </c>
      <c r="G559" s="7">
        <v>1000000</v>
      </c>
      <c r="H559" s="11" t="s">
        <v>1883</v>
      </c>
    </row>
    <row r="560" spans="1:8" ht="51" x14ac:dyDescent="0.25">
      <c r="A560" s="4" t="s">
        <v>12</v>
      </c>
      <c r="B560" s="9" t="s">
        <v>1884</v>
      </c>
      <c r="C560" s="9" t="s">
        <v>1885</v>
      </c>
      <c r="D560" s="10" t="s">
        <v>1777</v>
      </c>
      <c r="E560" s="10" t="s">
        <v>1778</v>
      </c>
      <c r="F560" s="18">
        <v>5000000</v>
      </c>
      <c r="G560" s="7"/>
      <c r="H560" s="11" t="s">
        <v>1886</v>
      </c>
    </row>
    <row r="561" spans="1:8" ht="38.25" x14ac:dyDescent="0.25">
      <c r="A561" s="4" t="s">
        <v>12</v>
      </c>
      <c r="B561" s="9" t="s">
        <v>1887</v>
      </c>
      <c r="C561" s="9" t="s">
        <v>1888</v>
      </c>
      <c r="D561" s="10" t="s">
        <v>1777</v>
      </c>
      <c r="E561" s="10" t="s">
        <v>1778</v>
      </c>
      <c r="F561" s="18">
        <v>10000000</v>
      </c>
      <c r="G561" s="7"/>
      <c r="H561" s="11" t="s">
        <v>1889</v>
      </c>
    </row>
    <row r="562" spans="1:8" ht="38.25" x14ac:dyDescent="0.25">
      <c r="A562" s="4" t="s">
        <v>18</v>
      </c>
      <c r="B562" s="9" t="s">
        <v>1890</v>
      </c>
      <c r="C562" s="9" t="s">
        <v>1891</v>
      </c>
      <c r="D562" s="10" t="s">
        <v>1777</v>
      </c>
      <c r="E562" s="10" t="s">
        <v>1778</v>
      </c>
      <c r="F562" s="18">
        <v>5000000</v>
      </c>
      <c r="G562" s="7">
        <v>500000</v>
      </c>
      <c r="H562" s="11" t="s">
        <v>1892</v>
      </c>
    </row>
    <row r="563" spans="1:8" ht="63.75" x14ac:dyDescent="0.25">
      <c r="A563" s="4" t="s">
        <v>12</v>
      </c>
      <c r="B563" s="9" t="s">
        <v>1893</v>
      </c>
      <c r="C563" s="9" t="s">
        <v>1894</v>
      </c>
      <c r="D563" s="10" t="s">
        <v>1777</v>
      </c>
      <c r="E563" s="10" t="s">
        <v>1778</v>
      </c>
      <c r="F563" s="18">
        <v>2000000</v>
      </c>
      <c r="G563" s="7">
        <v>500000</v>
      </c>
      <c r="H563" s="11" t="s">
        <v>1895</v>
      </c>
    </row>
    <row r="564" spans="1:8" ht="25.5" x14ac:dyDescent="0.25">
      <c r="A564" s="4" t="s">
        <v>18</v>
      </c>
      <c r="B564" s="9" t="s">
        <v>1896</v>
      </c>
      <c r="C564" s="9" t="s">
        <v>1897</v>
      </c>
      <c r="D564" s="10" t="s">
        <v>1777</v>
      </c>
      <c r="E564" s="10" t="s">
        <v>1778</v>
      </c>
      <c r="F564" s="18">
        <v>1500000</v>
      </c>
      <c r="G564" s="7">
        <v>1500000</v>
      </c>
      <c r="H564" s="11" t="s">
        <v>1898</v>
      </c>
    </row>
    <row r="565" spans="1:8" ht="63.75" x14ac:dyDescent="0.25">
      <c r="A565" s="4" t="s">
        <v>18</v>
      </c>
      <c r="B565" s="9" t="s">
        <v>1899</v>
      </c>
      <c r="C565" s="9" t="s">
        <v>1900</v>
      </c>
      <c r="D565" s="10" t="s">
        <v>1777</v>
      </c>
      <c r="E565" s="10" t="s">
        <v>1778</v>
      </c>
      <c r="F565" s="18">
        <v>4000000</v>
      </c>
      <c r="G565" s="7"/>
      <c r="H565" s="11" t="s">
        <v>1901</v>
      </c>
    </row>
    <row r="566" spans="1:8" ht="25.5" x14ac:dyDescent="0.25">
      <c r="A566" s="4" t="s">
        <v>12</v>
      </c>
      <c r="B566" s="9" t="s">
        <v>1902</v>
      </c>
      <c r="C566" s="9" t="s">
        <v>1903</v>
      </c>
      <c r="D566" s="10" t="s">
        <v>1777</v>
      </c>
      <c r="E566" s="10" t="s">
        <v>1778</v>
      </c>
      <c r="F566" s="18">
        <v>3000000</v>
      </c>
      <c r="G566" s="7">
        <v>500000</v>
      </c>
      <c r="H566" s="11" t="s">
        <v>1904</v>
      </c>
    </row>
    <row r="567" spans="1:8" ht="38.25" x14ac:dyDescent="0.25">
      <c r="A567" s="4" t="s">
        <v>12</v>
      </c>
      <c r="B567" s="9" t="s">
        <v>1905</v>
      </c>
      <c r="C567" s="9" t="s">
        <v>1906</v>
      </c>
      <c r="D567" s="10" t="s">
        <v>1777</v>
      </c>
      <c r="E567" s="10" t="s">
        <v>1778</v>
      </c>
      <c r="F567" s="18">
        <v>3750000</v>
      </c>
      <c r="G567" s="7">
        <f>2625000+1000000</f>
        <v>3625000</v>
      </c>
      <c r="H567" s="11" t="s">
        <v>1907</v>
      </c>
    </row>
    <row r="568" spans="1:8" ht="25.5" x14ac:dyDescent="0.25">
      <c r="A568" s="4" t="s">
        <v>12</v>
      </c>
      <c r="B568" s="9" t="s">
        <v>1908</v>
      </c>
      <c r="C568" s="9" t="s">
        <v>1909</v>
      </c>
      <c r="D568" s="10" t="s">
        <v>1777</v>
      </c>
      <c r="E568" s="10" t="s">
        <v>1778</v>
      </c>
      <c r="F568" s="18">
        <v>2000000</v>
      </c>
      <c r="G568" s="7">
        <f>1500000+500000</f>
        <v>2000000</v>
      </c>
      <c r="H568" s="11" t="s">
        <v>1910</v>
      </c>
    </row>
    <row r="569" spans="1:8" ht="38.25" x14ac:dyDescent="0.25">
      <c r="A569" s="4" t="s">
        <v>12</v>
      </c>
      <c r="B569" s="9" t="s">
        <v>1911</v>
      </c>
      <c r="C569" s="9" t="s">
        <v>1912</v>
      </c>
      <c r="D569" s="10" t="s">
        <v>1777</v>
      </c>
      <c r="E569" s="10" t="s">
        <v>1778</v>
      </c>
      <c r="F569" s="18">
        <v>3000000</v>
      </c>
      <c r="G569" s="7"/>
      <c r="H569" s="11" t="s">
        <v>1913</v>
      </c>
    </row>
    <row r="570" spans="1:8" ht="63.75" x14ac:dyDescent="0.25">
      <c r="A570" s="4" t="s">
        <v>12</v>
      </c>
      <c r="B570" s="9" t="s">
        <v>1914</v>
      </c>
      <c r="C570" s="9" t="s">
        <v>1915</v>
      </c>
      <c r="D570" s="10" t="s">
        <v>1777</v>
      </c>
      <c r="E570" s="10" t="s">
        <v>1778</v>
      </c>
      <c r="F570" s="18">
        <v>5000000</v>
      </c>
      <c r="G570" s="7">
        <v>5000000</v>
      </c>
      <c r="H570" s="11" t="s">
        <v>1916</v>
      </c>
    </row>
    <row r="571" spans="1:8" ht="51" x14ac:dyDescent="0.25">
      <c r="A571" s="4" t="s">
        <v>12</v>
      </c>
      <c r="B571" s="9" t="s">
        <v>1917</v>
      </c>
      <c r="C571" s="9" t="s">
        <v>1918</v>
      </c>
      <c r="D571" s="10" t="s">
        <v>1777</v>
      </c>
      <c r="E571" s="10" t="s">
        <v>1778</v>
      </c>
      <c r="F571" s="18">
        <v>3909000</v>
      </c>
      <c r="G571" s="7">
        <v>500000</v>
      </c>
      <c r="H571" s="11" t="s">
        <v>1919</v>
      </c>
    </row>
    <row r="572" spans="1:8" ht="63.75" x14ac:dyDescent="0.25">
      <c r="A572" s="4" t="s">
        <v>12</v>
      </c>
      <c r="B572" s="9" t="s">
        <v>1920</v>
      </c>
      <c r="C572" s="9" t="s">
        <v>1921</v>
      </c>
      <c r="D572" s="10" t="s">
        <v>1777</v>
      </c>
      <c r="E572" s="10" t="s">
        <v>1778</v>
      </c>
      <c r="F572" s="18">
        <v>5484803</v>
      </c>
      <c r="G572" s="7">
        <v>2000000</v>
      </c>
      <c r="H572" s="11" t="s">
        <v>1922</v>
      </c>
    </row>
    <row r="573" spans="1:8" ht="38.25" x14ac:dyDescent="0.25">
      <c r="A573" s="4" t="s">
        <v>12</v>
      </c>
      <c r="B573" s="9" t="s">
        <v>1923</v>
      </c>
      <c r="C573" s="9" t="s">
        <v>1924</v>
      </c>
      <c r="D573" s="10" t="s">
        <v>1777</v>
      </c>
      <c r="E573" s="10" t="s">
        <v>1778</v>
      </c>
      <c r="F573" s="18">
        <v>2000000</v>
      </c>
      <c r="G573" s="7">
        <f>500000+500000</f>
        <v>1000000</v>
      </c>
      <c r="H573" s="11" t="s">
        <v>1925</v>
      </c>
    </row>
    <row r="574" spans="1:8" ht="51" x14ac:dyDescent="0.25">
      <c r="A574" s="4" t="s">
        <v>18</v>
      </c>
      <c r="B574" s="9" t="s">
        <v>1926</v>
      </c>
      <c r="C574" s="9" t="s">
        <v>1927</v>
      </c>
      <c r="D574" s="10" t="s">
        <v>1777</v>
      </c>
      <c r="E574" s="10" t="s">
        <v>1778</v>
      </c>
      <c r="F574" s="18">
        <v>2000000</v>
      </c>
      <c r="G574" s="7"/>
      <c r="H574" s="11" t="s">
        <v>1928</v>
      </c>
    </row>
    <row r="575" spans="1:8" ht="51" x14ac:dyDescent="0.25">
      <c r="A575" s="4" t="s">
        <v>12</v>
      </c>
      <c r="B575" s="9" t="s">
        <v>1929</v>
      </c>
      <c r="C575" s="13" t="s">
        <v>1930</v>
      </c>
      <c r="D575" s="14" t="s">
        <v>1777</v>
      </c>
      <c r="E575" s="14" t="s">
        <v>1778</v>
      </c>
      <c r="F575" s="21">
        <v>1615000</v>
      </c>
      <c r="G575" s="7"/>
      <c r="H575" s="16" t="s">
        <v>1931</v>
      </c>
    </row>
    <row r="576" spans="1:8" ht="38.25" x14ac:dyDescent="0.25">
      <c r="A576" s="4" t="s">
        <v>12</v>
      </c>
      <c r="B576" s="9" t="s">
        <v>1932</v>
      </c>
      <c r="C576" s="9" t="s">
        <v>1933</v>
      </c>
      <c r="D576" s="10" t="s">
        <v>1777</v>
      </c>
      <c r="E576" s="10" t="s">
        <v>1778</v>
      </c>
      <c r="F576" s="18">
        <v>2200000</v>
      </c>
      <c r="G576" s="7"/>
      <c r="H576" s="11" t="s">
        <v>1934</v>
      </c>
    </row>
    <row r="577" spans="1:8" ht="38.25" x14ac:dyDescent="0.25">
      <c r="A577" s="4" t="s">
        <v>12</v>
      </c>
      <c r="B577" s="9" t="s">
        <v>1935</v>
      </c>
      <c r="C577" s="9" t="s">
        <v>1936</v>
      </c>
      <c r="D577" s="10" t="s">
        <v>1777</v>
      </c>
      <c r="E577" s="10" t="s">
        <v>1778</v>
      </c>
      <c r="F577" s="18">
        <v>10000000</v>
      </c>
      <c r="G577" s="7">
        <v>1000000</v>
      </c>
      <c r="H577" s="11" t="s">
        <v>1937</v>
      </c>
    </row>
    <row r="578" spans="1:8" ht="63.75" x14ac:dyDescent="0.25">
      <c r="A578" s="4" t="s">
        <v>12</v>
      </c>
      <c r="B578" s="9" t="s">
        <v>1938</v>
      </c>
      <c r="C578" s="9" t="s">
        <v>1939</v>
      </c>
      <c r="D578" s="10" t="s">
        <v>1777</v>
      </c>
      <c r="E578" s="10" t="s">
        <v>1778</v>
      </c>
      <c r="F578" s="18">
        <v>5000000</v>
      </c>
      <c r="G578" s="7">
        <v>500000</v>
      </c>
      <c r="H578" s="11" t="s">
        <v>1940</v>
      </c>
    </row>
    <row r="579" spans="1:8" ht="76.5" x14ac:dyDescent="0.25">
      <c r="A579" s="4" t="s">
        <v>12</v>
      </c>
      <c r="B579" s="9" t="s">
        <v>1941</v>
      </c>
      <c r="C579" s="9" t="s">
        <v>1942</v>
      </c>
      <c r="D579" s="10" t="s">
        <v>1777</v>
      </c>
      <c r="E579" s="10" t="s">
        <v>1778</v>
      </c>
      <c r="F579" s="18">
        <v>750000</v>
      </c>
      <c r="G579" s="7">
        <v>750000</v>
      </c>
      <c r="H579" s="11" t="s">
        <v>1943</v>
      </c>
    </row>
    <row r="580" spans="1:8" ht="51" x14ac:dyDescent="0.25">
      <c r="A580" s="4" t="s">
        <v>12</v>
      </c>
      <c r="B580" s="9" t="s">
        <v>1944</v>
      </c>
      <c r="C580" s="9" t="s">
        <v>1642</v>
      </c>
      <c r="D580" s="10" t="s">
        <v>1777</v>
      </c>
      <c r="E580" s="10" t="s">
        <v>1778</v>
      </c>
      <c r="F580" s="18">
        <v>2397500</v>
      </c>
      <c r="G580" s="7">
        <v>1000000</v>
      </c>
      <c r="H580" s="11" t="s">
        <v>1945</v>
      </c>
    </row>
    <row r="581" spans="1:8" ht="63.75" x14ac:dyDescent="0.25">
      <c r="A581" s="4" t="s">
        <v>18</v>
      </c>
      <c r="B581" s="9" t="s">
        <v>1946</v>
      </c>
      <c r="C581" s="9" t="s">
        <v>1947</v>
      </c>
      <c r="D581" s="10" t="s">
        <v>1777</v>
      </c>
      <c r="E581" s="10" t="s">
        <v>1778</v>
      </c>
      <c r="F581" s="18">
        <v>4000000</v>
      </c>
      <c r="G581" s="7">
        <v>3000000</v>
      </c>
      <c r="H581" s="11" t="s">
        <v>1948</v>
      </c>
    </row>
    <row r="582" spans="1:8" ht="51" x14ac:dyDescent="0.25">
      <c r="A582" s="4" t="s">
        <v>12</v>
      </c>
      <c r="B582" s="9" t="s">
        <v>1949</v>
      </c>
      <c r="C582" s="9" t="s">
        <v>1947</v>
      </c>
      <c r="D582" s="10" t="s">
        <v>1777</v>
      </c>
      <c r="E582" s="10" t="s">
        <v>1778</v>
      </c>
      <c r="F582" s="18">
        <v>1250000</v>
      </c>
      <c r="G582" s="7">
        <v>1000000</v>
      </c>
      <c r="H582" s="11" t="s">
        <v>1950</v>
      </c>
    </row>
    <row r="583" spans="1:8" ht="63.75" x14ac:dyDescent="0.25">
      <c r="A583" s="4" t="s">
        <v>12</v>
      </c>
      <c r="B583" s="9" t="s">
        <v>1951</v>
      </c>
      <c r="C583" s="9" t="s">
        <v>1952</v>
      </c>
      <c r="D583" s="10" t="s">
        <v>1777</v>
      </c>
      <c r="E583" s="10" t="s">
        <v>1778</v>
      </c>
      <c r="F583" s="18">
        <v>3000000</v>
      </c>
      <c r="G583" s="7">
        <v>3000000</v>
      </c>
      <c r="H583" s="11" t="s">
        <v>1953</v>
      </c>
    </row>
    <row r="584" spans="1:8" ht="76.5" x14ac:dyDescent="0.25">
      <c r="A584" s="4" t="s">
        <v>18</v>
      </c>
      <c r="B584" s="9" t="s">
        <v>1954</v>
      </c>
      <c r="C584" s="9" t="s">
        <v>1955</v>
      </c>
      <c r="D584" s="10" t="s">
        <v>1777</v>
      </c>
      <c r="E584" s="10" t="s">
        <v>179</v>
      </c>
      <c r="F584" s="18">
        <v>1500000</v>
      </c>
      <c r="G584" s="7">
        <v>1500000</v>
      </c>
      <c r="H584" s="11" t="s">
        <v>1956</v>
      </c>
    </row>
    <row r="585" spans="1:8" ht="38.25" x14ac:dyDescent="0.25">
      <c r="A585" s="4" t="s">
        <v>12</v>
      </c>
      <c r="B585" s="9" t="s">
        <v>1957</v>
      </c>
      <c r="C585" s="9" t="s">
        <v>1958</v>
      </c>
      <c r="D585" s="10" t="s">
        <v>1777</v>
      </c>
      <c r="E585" s="10" t="s">
        <v>1778</v>
      </c>
      <c r="F585" s="18">
        <v>2000000</v>
      </c>
      <c r="G585" s="7"/>
      <c r="H585" s="11" t="s">
        <v>1959</v>
      </c>
    </row>
    <row r="586" spans="1:8" ht="38.25" x14ac:dyDescent="0.25">
      <c r="A586" s="4" t="s">
        <v>12</v>
      </c>
      <c r="B586" s="9" t="s">
        <v>1960</v>
      </c>
      <c r="C586" s="9" t="s">
        <v>1961</v>
      </c>
      <c r="D586" s="10" t="s">
        <v>1777</v>
      </c>
      <c r="E586" s="10" t="s">
        <v>1778</v>
      </c>
      <c r="F586" s="18">
        <v>501740</v>
      </c>
      <c r="G586" s="7">
        <v>501740</v>
      </c>
      <c r="H586" s="11" t="s">
        <v>1962</v>
      </c>
    </row>
    <row r="587" spans="1:8" ht="63.75" x14ac:dyDescent="0.25">
      <c r="A587" s="4" t="s">
        <v>12</v>
      </c>
      <c r="B587" s="9" t="s">
        <v>1963</v>
      </c>
      <c r="C587" s="9" t="s">
        <v>1964</v>
      </c>
      <c r="D587" s="10" t="s">
        <v>1777</v>
      </c>
      <c r="E587" s="10" t="s">
        <v>1778</v>
      </c>
      <c r="F587" s="18">
        <v>1000000</v>
      </c>
      <c r="G587" s="7">
        <v>1000000</v>
      </c>
      <c r="H587" s="11" t="s">
        <v>1965</v>
      </c>
    </row>
    <row r="588" spans="1:8" ht="25.5" x14ac:dyDescent="0.25">
      <c r="A588" s="4" t="s">
        <v>18</v>
      </c>
      <c r="B588" s="9" t="s">
        <v>1966</v>
      </c>
      <c r="C588" s="9" t="s">
        <v>1967</v>
      </c>
      <c r="D588" s="10" t="s">
        <v>1777</v>
      </c>
      <c r="E588" s="10" t="s">
        <v>1778</v>
      </c>
      <c r="F588" s="18">
        <v>1000000</v>
      </c>
      <c r="G588" s="7">
        <v>1000000</v>
      </c>
      <c r="H588" s="11" t="s">
        <v>1968</v>
      </c>
    </row>
    <row r="589" spans="1:8" ht="51" x14ac:dyDescent="0.25">
      <c r="A589" s="4" t="s">
        <v>18</v>
      </c>
      <c r="B589" s="9" t="s">
        <v>1969</v>
      </c>
      <c r="C589" s="9" t="s">
        <v>1961</v>
      </c>
      <c r="D589" s="10" t="s">
        <v>1777</v>
      </c>
      <c r="E589" s="10" t="s">
        <v>1778</v>
      </c>
      <c r="F589" s="18">
        <v>7000000</v>
      </c>
      <c r="G589" s="7">
        <v>4500000</v>
      </c>
      <c r="H589" s="11" t="s">
        <v>1970</v>
      </c>
    </row>
    <row r="590" spans="1:8" ht="38.25" x14ac:dyDescent="0.25">
      <c r="A590" s="4" t="s">
        <v>18</v>
      </c>
      <c r="B590" s="9" t="s">
        <v>1971</v>
      </c>
      <c r="C590" s="9" t="s">
        <v>1972</v>
      </c>
      <c r="D590" s="10" t="s">
        <v>1777</v>
      </c>
      <c r="E590" s="10" t="s">
        <v>1778</v>
      </c>
      <c r="F590" s="18">
        <v>3500000</v>
      </c>
      <c r="G590" s="7">
        <v>1000000</v>
      </c>
      <c r="H590" s="11" t="s">
        <v>1973</v>
      </c>
    </row>
    <row r="591" spans="1:8" ht="51" x14ac:dyDescent="0.25">
      <c r="A591" s="4" t="s">
        <v>12</v>
      </c>
      <c r="B591" s="9" t="s">
        <v>1974</v>
      </c>
      <c r="C591" s="9" t="s">
        <v>1975</v>
      </c>
      <c r="D591" s="10" t="s">
        <v>1777</v>
      </c>
      <c r="E591" s="10" t="s">
        <v>1778</v>
      </c>
      <c r="F591" s="18">
        <v>25000000</v>
      </c>
      <c r="G591" s="7">
        <v>5000000</v>
      </c>
      <c r="H591" s="11" t="s">
        <v>1976</v>
      </c>
    </row>
    <row r="592" spans="1:8" ht="51" x14ac:dyDescent="0.25">
      <c r="A592" s="4" t="s">
        <v>18</v>
      </c>
      <c r="B592" s="9" t="s">
        <v>1977</v>
      </c>
      <c r="C592" s="9" t="s">
        <v>1978</v>
      </c>
      <c r="D592" s="10" t="s">
        <v>1777</v>
      </c>
      <c r="E592" s="10" t="s">
        <v>1778</v>
      </c>
      <c r="F592" s="18">
        <v>1000000</v>
      </c>
      <c r="G592" s="7">
        <v>1000000</v>
      </c>
      <c r="H592" s="11" t="s">
        <v>1979</v>
      </c>
    </row>
    <row r="593" spans="1:8" ht="51" x14ac:dyDescent="0.25">
      <c r="A593" s="4" t="s">
        <v>12</v>
      </c>
      <c r="B593" s="9" t="s">
        <v>1980</v>
      </c>
      <c r="C593" s="9" t="s">
        <v>1981</v>
      </c>
      <c r="D593" s="10" t="s">
        <v>1777</v>
      </c>
      <c r="E593" s="10" t="s">
        <v>1778</v>
      </c>
      <c r="F593" s="18">
        <v>1750000</v>
      </c>
      <c r="G593" s="7">
        <f>750000+250000</f>
        <v>1000000</v>
      </c>
      <c r="H593" s="11" t="s">
        <v>1982</v>
      </c>
    </row>
    <row r="594" spans="1:8" ht="38.25" x14ac:dyDescent="0.25">
      <c r="A594" s="4" t="s">
        <v>18</v>
      </c>
      <c r="B594" s="9" t="s">
        <v>1983</v>
      </c>
      <c r="C594" s="9" t="s">
        <v>1984</v>
      </c>
      <c r="D594" s="10" t="s">
        <v>1777</v>
      </c>
      <c r="E594" s="10" t="s">
        <v>1778</v>
      </c>
      <c r="F594" s="18">
        <v>1000000</v>
      </c>
      <c r="G594" s="7"/>
      <c r="H594" s="11" t="s">
        <v>1985</v>
      </c>
    </row>
    <row r="595" spans="1:8" ht="25.5" x14ac:dyDescent="0.25">
      <c r="A595" s="4" t="s">
        <v>18</v>
      </c>
      <c r="B595" s="9" t="s">
        <v>1986</v>
      </c>
      <c r="C595" s="9" t="s">
        <v>1987</v>
      </c>
      <c r="D595" s="10" t="s">
        <v>1777</v>
      </c>
      <c r="E595" s="10" t="s">
        <v>1778</v>
      </c>
      <c r="F595" s="18">
        <v>1850000</v>
      </c>
      <c r="G595" s="7"/>
      <c r="H595" s="11" t="s">
        <v>1988</v>
      </c>
    </row>
    <row r="596" spans="1:8" ht="38.25" x14ac:dyDescent="0.25">
      <c r="A596" s="4" t="s">
        <v>12</v>
      </c>
      <c r="B596" s="9" t="s">
        <v>1989</v>
      </c>
      <c r="C596" s="9" t="s">
        <v>1990</v>
      </c>
      <c r="D596" s="10" t="s">
        <v>1777</v>
      </c>
      <c r="E596" s="10" t="s">
        <v>1778</v>
      </c>
      <c r="F596" s="18">
        <v>1000000</v>
      </c>
      <c r="G596" s="7">
        <v>1000000</v>
      </c>
      <c r="H596" s="11" t="s">
        <v>1991</v>
      </c>
    </row>
    <row r="597" spans="1:8" ht="51" x14ac:dyDescent="0.25">
      <c r="A597" s="4" t="s">
        <v>12</v>
      </c>
      <c r="B597" s="9" t="s">
        <v>1992</v>
      </c>
      <c r="C597" s="9" t="s">
        <v>1993</v>
      </c>
      <c r="D597" s="10" t="s">
        <v>1777</v>
      </c>
      <c r="E597" s="10" t="s">
        <v>1778</v>
      </c>
      <c r="F597" s="18">
        <v>1000000</v>
      </c>
      <c r="G597" s="7"/>
      <c r="H597" s="11" t="s">
        <v>1994</v>
      </c>
    </row>
    <row r="598" spans="1:8" ht="63.75" x14ac:dyDescent="0.25">
      <c r="A598" s="4" t="s">
        <v>12</v>
      </c>
      <c r="B598" s="9" t="s">
        <v>1995</v>
      </c>
      <c r="C598" s="9" t="s">
        <v>1996</v>
      </c>
      <c r="D598" s="10" t="s">
        <v>1777</v>
      </c>
      <c r="E598" s="10" t="s">
        <v>1778</v>
      </c>
      <c r="F598" s="18">
        <v>4000000</v>
      </c>
      <c r="G598" s="7">
        <v>1500000</v>
      </c>
      <c r="H598" s="11" t="s">
        <v>1997</v>
      </c>
    </row>
    <row r="599" spans="1:8" ht="25.5" x14ac:dyDescent="0.25">
      <c r="A599" s="4" t="s">
        <v>12</v>
      </c>
      <c r="B599" s="9" t="s">
        <v>1998</v>
      </c>
      <c r="C599" s="9" t="s">
        <v>1999</v>
      </c>
      <c r="D599" s="10" t="s">
        <v>1777</v>
      </c>
      <c r="E599" s="10" t="s">
        <v>1778</v>
      </c>
      <c r="F599" s="18">
        <v>3708010</v>
      </c>
      <c r="G599" s="7"/>
      <c r="H599" s="11" t="s">
        <v>2000</v>
      </c>
    </row>
    <row r="600" spans="1:8" ht="51" x14ac:dyDescent="0.25">
      <c r="A600" s="4" t="s">
        <v>12</v>
      </c>
      <c r="B600" s="9" t="s">
        <v>2001</v>
      </c>
      <c r="C600" s="9" t="s">
        <v>2002</v>
      </c>
      <c r="D600" s="10" t="s">
        <v>1777</v>
      </c>
      <c r="E600" s="10" t="s">
        <v>1778</v>
      </c>
      <c r="F600" s="18">
        <v>2250000</v>
      </c>
      <c r="G600" s="7"/>
      <c r="H600" s="11" t="s">
        <v>2003</v>
      </c>
    </row>
    <row r="601" spans="1:8" ht="51" x14ac:dyDescent="0.25">
      <c r="A601" s="4" t="s">
        <v>12</v>
      </c>
      <c r="B601" s="9" t="s">
        <v>2004</v>
      </c>
      <c r="C601" s="9" t="s">
        <v>2005</v>
      </c>
      <c r="D601" s="10" t="s">
        <v>1777</v>
      </c>
      <c r="E601" s="10" t="s">
        <v>1778</v>
      </c>
      <c r="F601" s="18">
        <v>3000000</v>
      </c>
      <c r="G601" s="7"/>
      <c r="H601" s="11" t="s">
        <v>2006</v>
      </c>
    </row>
    <row r="602" spans="1:8" ht="89.25" x14ac:dyDescent="0.25">
      <c r="A602" s="4" t="s">
        <v>12</v>
      </c>
      <c r="B602" s="9" t="s">
        <v>2007</v>
      </c>
      <c r="C602" s="9" t="s">
        <v>2008</v>
      </c>
      <c r="D602" s="10" t="s">
        <v>1777</v>
      </c>
      <c r="E602" s="10" t="s">
        <v>1778</v>
      </c>
      <c r="F602" s="18">
        <v>5824830</v>
      </c>
      <c r="G602" s="7">
        <v>1000000</v>
      </c>
      <c r="H602" s="11" t="s">
        <v>2009</v>
      </c>
    </row>
    <row r="603" spans="1:8" ht="38.25" x14ac:dyDescent="0.25">
      <c r="A603" s="4" t="s">
        <v>12</v>
      </c>
      <c r="B603" s="9" t="s">
        <v>2010</v>
      </c>
      <c r="C603" s="9" t="s">
        <v>2011</v>
      </c>
      <c r="D603" s="10" t="s">
        <v>1777</v>
      </c>
      <c r="E603" s="10" t="s">
        <v>1778</v>
      </c>
      <c r="F603" s="18">
        <v>3000000</v>
      </c>
      <c r="G603" s="7">
        <v>1000000</v>
      </c>
      <c r="H603" s="11" t="s">
        <v>2012</v>
      </c>
    </row>
    <row r="604" spans="1:8" ht="63.75" x14ac:dyDescent="0.25">
      <c r="A604" s="4" t="s">
        <v>12</v>
      </c>
      <c r="B604" s="9" t="s">
        <v>2013</v>
      </c>
      <c r="C604" s="9" t="s">
        <v>2014</v>
      </c>
      <c r="D604" s="10" t="s">
        <v>1777</v>
      </c>
      <c r="E604" s="10" t="s">
        <v>1778</v>
      </c>
      <c r="F604" s="18">
        <v>1000000</v>
      </c>
      <c r="G604" s="7">
        <v>1000000</v>
      </c>
      <c r="H604" s="11" t="s">
        <v>2015</v>
      </c>
    </row>
    <row r="605" spans="1:8" ht="51" x14ac:dyDescent="0.25">
      <c r="A605" s="4" t="s">
        <v>18</v>
      </c>
      <c r="B605" s="9" t="s">
        <v>2016</v>
      </c>
      <c r="C605" s="9" t="s">
        <v>2017</v>
      </c>
      <c r="D605" s="10" t="s">
        <v>1777</v>
      </c>
      <c r="E605" s="10" t="s">
        <v>179</v>
      </c>
      <c r="F605" s="18">
        <v>3500000</v>
      </c>
      <c r="G605" s="7">
        <v>500000</v>
      </c>
      <c r="H605" s="11" t="s">
        <v>2018</v>
      </c>
    </row>
    <row r="606" spans="1:8" ht="89.25" x14ac:dyDescent="0.25">
      <c r="A606" s="4" t="s">
        <v>18</v>
      </c>
      <c r="B606" s="9" t="s">
        <v>2019</v>
      </c>
      <c r="C606" s="9" t="s">
        <v>2020</v>
      </c>
      <c r="D606" s="10" t="s">
        <v>1777</v>
      </c>
      <c r="E606" s="10" t="s">
        <v>1778</v>
      </c>
      <c r="F606" s="18">
        <v>1500000</v>
      </c>
      <c r="G606" s="7">
        <v>1500000</v>
      </c>
      <c r="H606" s="11" t="s">
        <v>2021</v>
      </c>
    </row>
    <row r="607" spans="1:8" ht="76.5" x14ac:dyDescent="0.25">
      <c r="A607" s="4" t="s">
        <v>12</v>
      </c>
      <c r="B607" s="9" t="s">
        <v>2022</v>
      </c>
      <c r="C607" s="9" t="s">
        <v>2023</v>
      </c>
      <c r="D607" s="10" t="s">
        <v>1777</v>
      </c>
      <c r="E607" s="10" t="s">
        <v>1778</v>
      </c>
      <c r="F607" s="18">
        <v>4400000</v>
      </c>
      <c r="G607" s="7">
        <v>500000</v>
      </c>
      <c r="H607" s="11" t="s">
        <v>2024</v>
      </c>
    </row>
    <row r="608" spans="1:8" ht="51" x14ac:dyDescent="0.25">
      <c r="A608" s="4" t="s">
        <v>12</v>
      </c>
      <c r="B608" s="9" t="s">
        <v>2025</v>
      </c>
      <c r="C608" s="9" t="s">
        <v>1961</v>
      </c>
      <c r="D608" s="10" t="s">
        <v>1777</v>
      </c>
      <c r="E608" s="10" t="s">
        <v>1778</v>
      </c>
      <c r="F608" s="18">
        <v>7700000</v>
      </c>
      <c r="G608" s="7">
        <v>2000000</v>
      </c>
      <c r="H608" s="11" t="s">
        <v>2026</v>
      </c>
    </row>
    <row r="609" spans="1:8" ht="76.5" x14ac:dyDescent="0.25">
      <c r="A609" s="4" t="s">
        <v>12</v>
      </c>
      <c r="B609" s="9" t="s">
        <v>2027</v>
      </c>
      <c r="C609" s="9" t="s">
        <v>2028</v>
      </c>
      <c r="D609" s="10" t="s">
        <v>1777</v>
      </c>
      <c r="E609" s="10" t="s">
        <v>1778</v>
      </c>
      <c r="F609" s="18">
        <v>15000000</v>
      </c>
      <c r="G609" s="7">
        <v>5000000</v>
      </c>
      <c r="H609" s="11" t="s">
        <v>2029</v>
      </c>
    </row>
    <row r="610" spans="1:8" ht="51" x14ac:dyDescent="0.25">
      <c r="A610" s="4" t="s">
        <v>12</v>
      </c>
      <c r="B610" s="9" t="s">
        <v>2030</v>
      </c>
      <c r="C610" s="9" t="s">
        <v>2031</v>
      </c>
      <c r="D610" s="10" t="s">
        <v>1777</v>
      </c>
      <c r="E610" s="10" t="s">
        <v>1778</v>
      </c>
      <c r="F610" s="18">
        <v>1300000</v>
      </c>
      <c r="G610" s="7"/>
      <c r="H610" s="11" t="s">
        <v>2032</v>
      </c>
    </row>
    <row r="611" spans="1:8" ht="89.25" x14ac:dyDescent="0.25">
      <c r="A611" s="4" t="s">
        <v>12</v>
      </c>
      <c r="B611" s="9" t="s">
        <v>2033</v>
      </c>
      <c r="C611" s="9" t="s">
        <v>2034</v>
      </c>
      <c r="D611" s="10" t="s">
        <v>1777</v>
      </c>
      <c r="E611" s="10" t="s">
        <v>1778</v>
      </c>
      <c r="F611" s="18">
        <v>5000000</v>
      </c>
      <c r="G611" s="7"/>
      <c r="H611" s="11" t="s">
        <v>2035</v>
      </c>
    </row>
    <row r="612" spans="1:8" ht="38.25" x14ac:dyDescent="0.25">
      <c r="A612" s="4" t="s">
        <v>12</v>
      </c>
      <c r="B612" s="9" t="s">
        <v>2036</v>
      </c>
      <c r="C612" s="9" t="s">
        <v>2037</v>
      </c>
      <c r="D612" s="10" t="s">
        <v>1777</v>
      </c>
      <c r="E612" s="10" t="s">
        <v>1778</v>
      </c>
      <c r="F612" s="18">
        <v>3000000</v>
      </c>
      <c r="G612" s="7">
        <v>500000</v>
      </c>
      <c r="H612" s="11" t="s">
        <v>2038</v>
      </c>
    </row>
    <row r="613" spans="1:8" ht="63.75" x14ac:dyDescent="0.25">
      <c r="A613" s="4" t="s">
        <v>12</v>
      </c>
      <c r="B613" s="9" t="s">
        <v>2039</v>
      </c>
      <c r="C613" s="9" t="s">
        <v>2040</v>
      </c>
      <c r="D613" s="10" t="s">
        <v>1777</v>
      </c>
      <c r="E613" s="10" t="s">
        <v>1778</v>
      </c>
      <c r="F613" s="18">
        <v>3250000</v>
      </c>
      <c r="G613" s="7">
        <v>2000000</v>
      </c>
      <c r="H613" s="11" t="s">
        <v>2041</v>
      </c>
    </row>
    <row r="614" spans="1:8" ht="63.75" x14ac:dyDescent="0.25">
      <c r="A614" s="4" t="s">
        <v>12</v>
      </c>
      <c r="B614" s="9" t="s">
        <v>2042</v>
      </c>
      <c r="C614" s="9" t="s">
        <v>2043</v>
      </c>
      <c r="D614" s="10" t="s">
        <v>1777</v>
      </c>
      <c r="E614" s="10" t="s">
        <v>1778</v>
      </c>
      <c r="F614" s="18">
        <v>1250000</v>
      </c>
      <c r="G614" s="7">
        <v>1250000</v>
      </c>
      <c r="H614" s="11" t="s">
        <v>2044</v>
      </c>
    </row>
    <row r="615" spans="1:8" ht="63.75" x14ac:dyDescent="0.25">
      <c r="A615" s="4" t="s">
        <v>12</v>
      </c>
      <c r="B615" s="9" t="s">
        <v>2045</v>
      </c>
      <c r="C615" s="9" t="s">
        <v>2046</v>
      </c>
      <c r="D615" s="10" t="s">
        <v>1777</v>
      </c>
      <c r="E615" s="10" t="s">
        <v>1778</v>
      </c>
      <c r="F615" s="18">
        <v>7750000</v>
      </c>
      <c r="G615" s="7">
        <v>3000000</v>
      </c>
      <c r="H615" s="11" t="s">
        <v>2047</v>
      </c>
    </row>
    <row r="616" spans="1:8" ht="38.25" x14ac:dyDescent="0.25">
      <c r="A616" s="4" t="s">
        <v>12</v>
      </c>
      <c r="B616" s="9" t="s">
        <v>2048</v>
      </c>
      <c r="C616" s="9" t="s">
        <v>2049</v>
      </c>
      <c r="D616" s="10" t="s">
        <v>1777</v>
      </c>
      <c r="E616" s="10" t="s">
        <v>1778</v>
      </c>
      <c r="F616" s="18">
        <v>2000000</v>
      </c>
      <c r="G616" s="7">
        <v>750000</v>
      </c>
      <c r="H616" s="11" t="s">
        <v>2050</v>
      </c>
    </row>
    <row r="617" spans="1:8" ht="51" x14ac:dyDescent="0.25">
      <c r="A617" s="4" t="s">
        <v>12</v>
      </c>
      <c r="B617" s="9" t="s">
        <v>2051</v>
      </c>
      <c r="C617" s="9" t="s">
        <v>2052</v>
      </c>
      <c r="D617" s="10" t="s">
        <v>1777</v>
      </c>
      <c r="E617" s="10" t="s">
        <v>1778</v>
      </c>
      <c r="F617" s="18">
        <v>3500000</v>
      </c>
      <c r="G617" s="7">
        <v>3000000</v>
      </c>
      <c r="H617" s="11" t="s">
        <v>2053</v>
      </c>
    </row>
    <row r="618" spans="1:8" ht="51" x14ac:dyDescent="0.25">
      <c r="A618" s="4" t="s">
        <v>12</v>
      </c>
      <c r="B618" s="9" t="s">
        <v>2054</v>
      </c>
      <c r="C618" s="9" t="s">
        <v>2055</v>
      </c>
      <c r="D618" s="10" t="s">
        <v>1777</v>
      </c>
      <c r="E618" s="10" t="s">
        <v>1778</v>
      </c>
      <c r="F618" s="18">
        <v>2000000</v>
      </c>
      <c r="G618" s="7"/>
      <c r="H618" s="11" t="s">
        <v>2056</v>
      </c>
    </row>
    <row r="619" spans="1:8" ht="76.5" x14ac:dyDescent="0.25">
      <c r="A619" s="4" t="s">
        <v>12</v>
      </c>
      <c r="B619" s="9" t="s">
        <v>2057</v>
      </c>
      <c r="C619" s="9" t="s">
        <v>2058</v>
      </c>
      <c r="D619" s="10" t="s">
        <v>1777</v>
      </c>
      <c r="E619" s="10" t="s">
        <v>1778</v>
      </c>
      <c r="F619" s="18">
        <v>1200000</v>
      </c>
      <c r="G619" s="7">
        <v>500000</v>
      </c>
      <c r="H619" s="11" t="s">
        <v>2059</v>
      </c>
    </row>
    <row r="620" spans="1:8" ht="51" x14ac:dyDescent="0.25">
      <c r="A620" s="4" t="s">
        <v>12</v>
      </c>
      <c r="B620" s="9" t="s">
        <v>2060</v>
      </c>
      <c r="C620" s="9" t="s">
        <v>2061</v>
      </c>
      <c r="D620" s="10" t="s">
        <v>1777</v>
      </c>
      <c r="E620" s="10" t="s">
        <v>1778</v>
      </c>
      <c r="F620" s="18">
        <v>2000000</v>
      </c>
      <c r="G620" s="7"/>
      <c r="H620" s="11" t="s">
        <v>2062</v>
      </c>
    </row>
    <row r="621" spans="1:8" ht="25.5" x14ac:dyDescent="0.25">
      <c r="A621" s="4" t="s">
        <v>12</v>
      </c>
      <c r="B621" s="9" t="s">
        <v>2063</v>
      </c>
      <c r="C621" s="9" t="s">
        <v>2064</v>
      </c>
      <c r="D621" s="10" t="s">
        <v>1777</v>
      </c>
      <c r="E621" s="10" t="s">
        <v>1778</v>
      </c>
      <c r="F621" s="18">
        <v>7500000</v>
      </c>
      <c r="G621" s="7"/>
      <c r="H621" s="11" t="s">
        <v>2065</v>
      </c>
    </row>
    <row r="622" spans="1:8" ht="51" x14ac:dyDescent="0.25">
      <c r="A622" s="4" t="s">
        <v>12</v>
      </c>
      <c r="B622" s="9" t="s">
        <v>2066</v>
      </c>
      <c r="C622" s="9" t="s">
        <v>2067</v>
      </c>
      <c r="D622" s="10" t="s">
        <v>1777</v>
      </c>
      <c r="E622" s="10" t="s">
        <v>1778</v>
      </c>
      <c r="F622" s="18">
        <v>5000000</v>
      </c>
      <c r="G622" s="7"/>
      <c r="H622" s="11" t="s">
        <v>2068</v>
      </c>
    </row>
    <row r="623" spans="1:8" ht="38.25" x14ac:dyDescent="0.25">
      <c r="A623" s="4" t="s">
        <v>12</v>
      </c>
      <c r="B623" s="9" t="s">
        <v>2069</v>
      </c>
      <c r="C623" s="9" t="s">
        <v>2070</v>
      </c>
      <c r="D623" s="10" t="s">
        <v>1777</v>
      </c>
      <c r="E623" s="10" t="s">
        <v>1778</v>
      </c>
      <c r="F623" s="18">
        <v>5000000</v>
      </c>
      <c r="G623" s="7"/>
      <c r="H623" s="11" t="s">
        <v>2071</v>
      </c>
    </row>
    <row r="624" spans="1:8" ht="51" x14ac:dyDescent="0.25">
      <c r="A624" s="4" t="s">
        <v>12</v>
      </c>
      <c r="B624" s="9" t="s">
        <v>2072</v>
      </c>
      <c r="C624" s="9" t="s">
        <v>2073</v>
      </c>
      <c r="D624" s="10" t="s">
        <v>1777</v>
      </c>
      <c r="E624" s="10" t="s">
        <v>1778</v>
      </c>
      <c r="F624" s="18">
        <v>2524647</v>
      </c>
      <c r="G624" s="7">
        <v>1000000</v>
      </c>
      <c r="H624" s="11" t="s">
        <v>2074</v>
      </c>
    </row>
    <row r="625" spans="1:8" ht="63.75" x14ac:dyDescent="0.25">
      <c r="A625" s="4" t="s">
        <v>12</v>
      </c>
      <c r="B625" s="9" t="s">
        <v>2075</v>
      </c>
      <c r="C625" s="9" t="s">
        <v>2076</v>
      </c>
      <c r="D625" s="10" t="s">
        <v>1777</v>
      </c>
      <c r="E625" s="10" t="s">
        <v>1778</v>
      </c>
      <c r="F625" s="18">
        <v>2817500</v>
      </c>
      <c r="G625" s="7">
        <v>2000000</v>
      </c>
      <c r="H625" s="11" t="s">
        <v>2077</v>
      </c>
    </row>
    <row r="626" spans="1:8" ht="38.25" x14ac:dyDescent="0.25">
      <c r="A626" s="4" t="s">
        <v>18</v>
      </c>
      <c r="B626" s="9" t="s">
        <v>2078</v>
      </c>
      <c r="C626" s="9" t="s">
        <v>2079</v>
      </c>
      <c r="D626" s="10" t="s">
        <v>1777</v>
      </c>
      <c r="E626" s="10" t="s">
        <v>1778</v>
      </c>
      <c r="F626" s="18">
        <v>2300000</v>
      </c>
      <c r="G626" s="7"/>
      <c r="H626" s="11" t="s">
        <v>2080</v>
      </c>
    </row>
    <row r="627" spans="1:8" ht="51" x14ac:dyDescent="0.25">
      <c r="A627" s="4" t="s">
        <v>12</v>
      </c>
      <c r="B627" s="9" t="s">
        <v>2081</v>
      </c>
      <c r="C627" s="9" t="s">
        <v>2082</v>
      </c>
      <c r="D627" s="10" t="s">
        <v>1777</v>
      </c>
      <c r="E627" s="10" t="s">
        <v>1778</v>
      </c>
      <c r="F627" s="18">
        <v>11087436</v>
      </c>
      <c r="G627" s="7">
        <v>1000000</v>
      </c>
      <c r="H627" s="11" t="s">
        <v>2083</v>
      </c>
    </row>
    <row r="628" spans="1:8" ht="63.75" x14ac:dyDescent="0.25">
      <c r="A628" s="4" t="s">
        <v>18</v>
      </c>
      <c r="B628" s="9" t="s">
        <v>2084</v>
      </c>
      <c r="C628" s="9" t="s">
        <v>2085</v>
      </c>
      <c r="D628" s="10" t="s">
        <v>1777</v>
      </c>
      <c r="E628" s="10" t="s">
        <v>1778</v>
      </c>
      <c r="F628" s="18">
        <v>2445614</v>
      </c>
      <c r="G628" s="7">
        <v>750000</v>
      </c>
      <c r="H628" s="11" t="s">
        <v>2086</v>
      </c>
    </row>
    <row r="629" spans="1:8" ht="51" x14ac:dyDescent="0.25">
      <c r="A629" s="4" t="s">
        <v>12</v>
      </c>
      <c r="B629" s="9" t="s">
        <v>2087</v>
      </c>
      <c r="C629" s="9" t="s">
        <v>2088</v>
      </c>
      <c r="D629" s="10" t="s">
        <v>1777</v>
      </c>
      <c r="E629" s="10" t="s">
        <v>1778</v>
      </c>
      <c r="F629" s="18">
        <v>3500000</v>
      </c>
      <c r="G629" s="7">
        <v>1000000</v>
      </c>
      <c r="H629" s="11" t="s">
        <v>2089</v>
      </c>
    </row>
    <row r="630" spans="1:8" ht="25.5" x14ac:dyDescent="0.25">
      <c r="A630" s="4" t="s">
        <v>12</v>
      </c>
      <c r="B630" s="9" t="s">
        <v>2090</v>
      </c>
      <c r="C630" s="9" t="s">
        <v>2091</v>
      </c>
      <c r="D630" s="10" t="s">
        <v>1777</v>
      </c>
      <c r="E630" s="10" t="s">
        <v>1778</v>
      </c>
      <c r="F630" s="18">
        <v>4679999</v>
      </c>
      <c r="G630" s="7">
        <v>500000</v>
      </c>
      <c r="H630" s="11" t="s">
        <v>2092</v>
      </c>
    </row>
    <row r="631" spans="1:8" ht="51" x14ac:dyDescent="0.25">
      <c r="A631" s="4" t="s">
        <v>18</v>
      </c>
      <c r="B631" s="9" t="s">
        <v>2093</v>
      </c>
      <c r="C631" s="9" t="s">
        <v>2094</v>
      </c>
      <c r="D631" s="10" t="s">
        <v>1777</v>
      </c>
      <c r="E631" s="10" t="s">
        <v>1778</v>
      </c>
      <c r="F631" s="18">
        <v>2500000</v>
      </c>
      <c r="G631" s="7"/>
      <c r="H631" s="11" t="s">
        <v>2095</v>
      </c>
    </row>
    <row r="632" spans="1:8" ht="38.25" x14ac:dyDescent="0.25">
      <c r="A632" s="4" t="s">
        <v>12</v>
      </c>
      <c r="B632" s="9" t="s">
        <v>2096</v>
      </c>
      <c r="C632" s="9" t="s">
        <v>2097</v>
      </c>
      <c r="D632" s="10" t="s">
        <v>1777</v>
      </c>
      <c r="E632" s="10" t="s">
        <v>1778</v>
      </c>
      <c r="F632" s="18">
        <v>4500000</v>
      </c>
      <c r="G632" s="7">
        <v>500000</v>
      </c>
      <c r="H632" s="11" t="s">
        <v>2098</v>
      </c>
    </row>
    <row r="633" spans="1:8" ht="51" x14ac:dyDescent="0.25">
      <c r="A633" s="4" t="s">
        <v>12</v>
      </c>
      <c r="B633" s="9" t="s">
        <v>2099</v>
      </c>
      <c r="C633" s="9" t="s">
        <v>2100</v>
      </c>
      <c r="D633" s="10" t="s">
        <v>1777</v>
      </c>
      <c r="E633" s="10" t="s">
        <v>1778</v>
      </c>
      <c r="F633" s="18">
        <v>5218551</v>
      </c>
      <c r="G633" s="7">
        <v>750000</v>
      </c>
      <c r="H633" s="11" t="s">
        <v>2101</v>
      </c>
    </row>
    <row r="634" spans="1:8" ht="63.75" x14ac:dyDescent="0.25">
      <c r="A634" s="4" t="s">
        <v>18</v>
      </c>
      <c r="B634" s="9" t="s">
        <v>2102</v>
      </c>
      <c r="C634" s="9" t="s">
        <v>2103</v>
      </c>
      <c r="D634" s="10" t="s">
        <v>1777</v>
      </c>
      <c r="E634" s="10" t="s">
        <v>1778</v>
      </c>
      <c r="F634" s="18">
        <v>2000000</v>
      </c>
      <c r="G634" s="7">
        <v>750000</v>
      </c>
      <c r="H634" s="11" t="s">
        <v>2104</v>
      </c>
    </row>
    <row r="635" spans="1:8" ht="51" x14ac:dyDescent="0.25">
      <c r="A635" s="4" t="s">
        <v>12</v>
      </c>
      <c r="B635" s="9" t="s">
        <v>2105</v>
      </c>
      <c r="C635" s="9" t="s">
        <v>2106</v>
      </c>
      <c r="D635" s="10" t="s">
        <v>1777</v>
      </c>
      <c r="E635" s="10" t="s">
        <v>1778</v>
      </c>
      <c r="F635" s="18">
        <v>2000000</v>
      </c>
      <c r="G635" s="7"/>
      <c r="H635" s="11" t="s">
        <v>2107</v>
      </c>
    </row>
    <row r="636" spans="1:8" ht="38.25" x14ac:dyDescent="0.25">
      <c r="A636" s="4" t="s">
        <v>18</v>
      </c>
      <c r="B636" s="9" t="s">
        <v>2108</v>
      </c>
      <c r="C636" s="9" t="s">
        <v>2109</v>
      </c>
      <c r="D636" s="10" t="s">
        <v>1777</v>
      </c>
      <c r="E636" s="10" t="s">
        <v>1778</v>
      </c>
      <c r="F636" s="18">
        <v>2000000</v>
      </c>
      <c r="G636" s="7"/>
      <c r="H636" s="11" t="s">
        <v>2110</v>
      </c>
    </row>
    <row r="637" spans="1:8" ht="51" x14ac:dyDescent="0.25">
      <c r="A637" s="4" t="s">
        <v>12</v>
      </c>
      <c r="B637" s="9" t="s">
        <v>2111</v>
      </c>
      <c r="C637" s="9" t="s">
        <v>2112</v>
      </c>
      <c r="D637" s="10" t="s">
        <v>1777</v>
      </c>
      <c r="E637" s="10" t="s">
        <v>1778</v>
      </c>
      <c r="F637" s="18">
        <v>5500000</v>
      </c>
      <c r="G637" s="7">
        <v>500000</v>
      </c>
      <c r="H637" s="11" t="s">
        <v>2113</v>
      </c>
    </row>
    <row r="638" spans="1:8" ht="63.75" x14ac:dyDescent="0.25">
      <c r="A638" s="4" t="s">
        <v>12</v>
      </c>
      <c r="B638" s="9" t="s">
        <v>2114</v>
      </c>
      <c r="C638" s="9" t="s">
        <v>2115</v>
      </c>
      <c r="D638" s="10" t="s">
        <v>1777</v>
      </c>
      <c r="E638" s="10" t="s">
        <v>1778</v>
      </c>
      <c r="F638" s="18">
        <v>5000000</v>
      </c>
      <c r="G638" s="7"/>
      <c r="H638" s="11" t="s">
        <v>2116</v>
      </c>
    </row>
    <row r="639" spans="1:8" ht="63.75" x14ac:dyDescent="0.25">
      <c r="A639" s="4" t="s">
        <v>12</v>
      </c>
      <c r="B639" s="9" t="s">
        <v>2117</v>
      </c>
      <c r="C639" s="9" t="s">
        <v>2118</v>
      </c>
      <c r="D639" s="10" t="s">
        <v>1777</v>
      </c>
      <c r="E639" s="10" t="s">
        <v>1778</v>
      </c>
      <c r="F639" s="18">
        <v>26918560</v>
      </c>
      <c r="G639" s="7">
        <v>1000000</v>
      </c>
      <c r="H639" s="11" t="s">
        <v>2119</v>
      </c>
    </row>
    <row r="640" spans="1:8" ht="38.25" x14ac:dyDescent="0.25">
      <c r="A640" s="4" t="s">
        <v>18</v>
      </c>
      <c r="B640" s="9" t="s">
        <v>2120</v>
      </c>
      <c r="C640" s="9" t="s">
        <v>2121</v>
      </c>
      <c r="D640" s="10" t="s">
        <v>1777</v>
      </c>
      <c r="E640" s="10" t="s">
        <v>1778</v>
      </c>
      <c r="F640" s="18">
        <v>500000</v>
      </c>
      <c r="G640" s="7">
        <v>500000</v>
      </c>
      <c r="H640" s="11" t="s">
        <v>2122</v>
      </c>
    </row>
    <row r="641" spans="1:8" ht="51" x14ac:dyDescent="0.25">
      <c r="A641" s="4" t="s">
        <v>18</v>
      </c>
      <c r="B641" s="9" t="s">
        <v>2123</v>
      </c>
      <c r="C641" s="9" t="s">
        <v>2123</v>
      </c>
      <c r="D641" s="10" t="s">
        <v>1777</v>
      </c>
      <c r="E641" s="10" t="s">
        <v>1778</v>
      </c>
      <c r="F641" s="18">
        <v>500000</v>
      </c>
      <c r="G641" s="7">
        <v>500000</v>
      </c>
      <c r="H641" s="11" t="s">
        <v>2124</v>
      </c>
    </row>
    <row r="642" spans="1:8" ht="51" x14ac:dyDescent="0.25">
      <c r="A642" s="4" t="s">
        <v>12</v>
      </c>
      <c r="B642" s="9" t="s">
        <v>2125</v>
      </c>
      <c r="C642" s="9" t="s">
        <v>2126</v>
      </c>
      <c r="D642" s="10" t="s">
        <v>1777</v>
      </c>
      <c r="E642" s="10" t="s">
        <v>1778</v>
      </c>
      <c r="F642" s="18">
        <v>6500000</v>
      </c>
      <c r="G642" s="7">
        <f>2000000+1750000</f>
        <v>3750000</v>
      </c>
      <c r="H642" s="11" t="s">
        <v>2127</v>
      </c>
    </row>
    <row r="643" spans="1:8" ht="38.25" x14ac:dyDescent="0.25">
      <c r="A643" s="4" t="s">
        <v>12</v>
      </c>
      <c r="B643" s="9" t="s">
        <v>2128</v>
      </c>
      <c r="C643" s="9" t="s">
        <v>2129</v>
      </c>
      <c r="D643" s="10" t="s">
        <v>1777</v>
      </c>
      <c r="E643" s="10" t="s">
        <v>1778</v>
      </c>
      <c r="F643" s="18">
        <v>7790000</v>
      </c>
      <c r="G643" s="7">
        <v>1000000</v>
      </c>
      <c r="H643" s="11" t="s">
        <v>2130</v>
      </c>
    </row>
    <row r="644" spans="1:8" ht="51" x14ac:dyDescent="0.25">
      <c r="A644" s="4" t="s">
        <v>18</v>
      </c>
      <c r="B644" s="9" t="s">
        <v>2131</v>
      </c>
      <c r="C644" s="9" t="s">
        <v>2132</v>
      </c>
      <c r="D644" s="10" t="s">
        <v>1777</v>
      </c>
      <c r="E644" s="10" t="s">
        <v>1778</v>
      </c>
      <c r="F644" s="18">
        <v>2600000</v>
      </c>
      <c r="G644" s="7">
        <v>1000000</v>
      </c>
      <c r="H644" s="11" t="s">
        <v>2133</v>
      </c>
    </row>
    <row r="645" spans="1:8" ht="51" x14ac:dyDescent="0.25">
      <c r="A645" s="4" t="s">
        <v>12</v>
      </c>
      <c r="B645" s="9" t="s">
        <v>2134</v>
      </c>
      <c r="C645" s="9" t="s">
        <v>2135</v>
      </c>
      <c r="D645" s="10" t="s">
        <v>1777</v>
      </c>
      <c r="E645" s="10" t="s">
        <v>1778</v>
      </c>
      <c r="F645" s="18">
        <v>1000000</v>
      </c>
      <c r="G645" s="7">
        <v>500000</v>
      </c>
      <c r="H645" s="11" t="s">
        <v>2136</v>
      </c>
    </row>
    <row r="646" spans="1:8" ht="51" x14ac:dyDescent="0.25">
      <c r="A646" s="4" t="s">
        <v>12</v>
      </c>
      <c r="B646" s="9" t="s">
        <v>2137</v>
      </c>
      <c r="C646" s="9" t="s">
        <v>2138</v>
      </c>
      <c r="D646" s="10" t="s">
        <v>1777</v>
      </c>
      <c r="E646" s="10" t="s">
        <v>179</v>
      </c>
      <c r="F646" s="18">
        <v>11750000</v>
      </c>
      <c r="G646" s="7"/>
      <c r="H646" s="11" t="s">
        <v>2139</v>
      </c>
    </row>
    <row r="647" spans="1:8" ht="51" x14ac:dyDescent="0.25">
      <c r="A647" s="4" t="s">
        <v>12</v>
      </c>
      <c r="B647" s="9" t="s">
        <v>2140</v>
      </c>
      <c r="C647" s="9" t="s">
        <v>2141</v>
      </c>
      <c r="D647" s="10" t="s">
        <v>1777</v>
      </c>
      <c r="E647" s="10" t="s">
        <v>1778</v>
      </c>
      <c r="F647" s="18">
        <v>4223690</v>
      </c>
      <c r="G647" s="7">
        <v>1000000</v>
      </c>
      <c r="H647" s="11" t="s">
        <v>2142</v>
      </c>
    </row>
    <row r="648" spans="1:8" ht="63.75" x14ac:dyDescent="0.25">
      <c r="A648" s="4" t="s">
        <v>12</v>
      </c>
      <c r="B648" s="9" t="s">
        <v>2143</v>
      </c>
      <c r="C648" s="9" t="s">
        <v>2144</v>
      </c>
      <c r="D648" s="10" t="s">
        <v>1777</v>
      </c>
      <c r="E648" s="10" t="s">
        <v>1778</v>
      </c>
      <c r="F648" s="18">
        <v>3804000</v>
      </c>
      <c r="G648" s="7">
        <f>1500000+1750000</f>
        <v>3250000</v>
      </c>
      <c r="H648" s="11" t="s">
        <v>2145</v>
      </c>
    </row>
    <row r="649" spans="1:8" ht="63.75" x14ac:dyDescent="0.25">
      <c r="A649" s="4" t="s">
        <v>18</v>
      </c>
      <c r="B649" s="9" t="s">
        <v>2146</v>
      </c>
      <c r="C649" s="9" t="s">
        <v>2147</v>
      </c>
      <c r="D649" s="10" t="s">
        <v>1777</v>
      </c>
      <c r="E649" s="10" t="s">
        <v>1778</v>
      </c>
      <c r="F649" s="18">
        <v>1500000</v>
      </c>
      <c r="G649" s="7">
        <v>1000000</v>
      </c>
      <c r="H649" s="11" t="s">
        <v>2148</v>
      </c>
    </row>
    <row r="650" spans="1:8" ht="51" x14ac:dyDescent="0.25">
      <c r="A650" s="4" t="s">
        <v>12</v>
      </c>
      <c r="B650" s="9" t="s">
        <v>2149</v>
      </c>
      <c r="C650" s="9" t="s">
        <v>2150</v>
      </c>
      <c r="D650" s="10" t="s">
        <v>1777</v>
      </c>
      <c r="E650" s="10" t="s">
        <v>1778</v>
      </c>
      <c r="F650" s="18">
        <v>815000</v>
      </c>
      <c r="G650" s="7">
        <v>815000</v>
      </c>
      <c r="H650" s="11" t="s">
        <v>2151</v>
      </c>
    </row>
    <row r="651" spans="1:8" ht="63.75" x14ac:dyDescent="0.25">
      <c r="A651" s="4" t="s">
        <v>12</v>
      </c>
      <c r="B651" s="9" t="s">
        <v>2152</v>
      </c>
      <c r="C651" s="9" t="s">
        <v>2153</v>
      </c>
      <c r="D651" s="10" t="s">
        <v>1777</v>
      </c>
      <c r="E651" s="10" t="s">
        <v>1778</v>
      </c>
      <c r="F651" s="18">
        <v>3000000</v>
      </c>
      <c r="G651" s="7"/>
      <c r="H651" s="11" t="s">
        <v>2154</v>
      </c>
    </row>
    <row r="652" spans="1:8" ht="89.25" x14ac:dyDescent="0.25">
      <c r="A652" s="4" t="s">
        <v>12</v>
      </c>
      <c r="B652" s="9" t="s">
        <v>2155</v>
      </c>
      <c r="C652" s="9" t="s">
        <v>2156</v>
      </c>
      <c r="D652" s="10" t="s">
        <v>1777</v>
      </c>
      <c r="E652" s="10" t="s">
        <v>1778</v>
      </c>
      <c r="F652" s="18">
        <v>10000000</v>
      </c>
      <c r="G652" s="7">
        <v>3000000</v>
      </c>
      <c r="H652" s="11" t="s">
        <v>2157</v>
      </c>
    </row>
    <row r="653" spans="1:8" ht="51" x14ac:dyDescent="0.25">
      <c r="A653" s="4" t="s">
        <v>18</v>
      </c>
      <c r="B653" s="9" t="s">
        <v>2158</v>
      </c>
      <c r="C653" s="9" t="s">
        <v>2109</v>
      </c>
      <c r="D653" s="10" t="s">
        <v>1777</v>
      </c>
      <c r="E653" s="10" t="s">
        <v>1778</v>
      </c>
      <c r="F653" s="18">
        <v>2000000</v>
      </c>
      <c r="G653" s="7"/>
      <c r="H653" s="11" t="s">
        <v>2159</v>
      </c>
    </row>
    <row r="654" spans="1:8" ht="63.75" x14ac:dyDescent="0.25">
      <c r="A654" s="4" t="s">
        <v>18</v>
      </c>
      <c r="B654" s="9" t="s">
        <v>2160</v>
      </c>
      <c r="C654" s="9" t="s">
        <v>2161</v>
      </c>
      <c r="D654" s="10" t="s">
        <v>1777</v>
      </c>
      <c r="E654" s="10" t="s">
        <v>1778</v>
      </c>
      <c r="F654" s="18">
        <v>10000000</v>
      </c>
      <c r="G654" s="7"/>
      <c r="H654" s="11" t="s">
        <v>2162</v>
      </c>
    </row>
    <row r="655" spans="1:8" ht="63.75" x14ac:dyDescent="0.25">
      <c r="A655" s="4" t="s">
        <v>18</v>
      </c>
      <c r="B655" s="9" t="s">
        <v>2163</v>
      </c>
      <c r="C655" s="9" t="s">
        <v>2164</v>
      </c>
      <c r="D655" s="10" t="s">
        <v>1777</v>
      </c>
      <c r="E655" s="10" t="s">
        <v>1778</v>
      </c>
      <c r="F655" s="18">
        <v>1000000</v>
      </c>
      <c r="G655" s="7">
        <v>1000000</v>
      </c>
      <c r="H655" s="11" t="s">
        <v>2165</v>
      </c>
    </row>
    <row r="656" spans="1:8" ht="63.75" x14ac:dyDescent="0.25">
      <c r="A656" s="4" t="s">
        <v>12</v>
      </c>
      <c r="B656" s="9" t="s">
        <v>2166</v>
      </c>
      <c r="C656" s="9" t="s">
        <v>2167</v>
      </c>
      <c r="D656" s="10" t="s">
        <v>1777</v>
      </c>
      <c r="E656" s="10" t="s">
        <v>1778</v>
      </c>
      <c r="F656" s="18">
        <v>4000000</v>
      </c>
      <c r="G656" s="7">
        <v>1000000</v>
      </c>
      <c r="H656" s="11" t="s">
        <v>2168</v>
      </c>
    </row>
    <row r="657" spans="1:8" ht="38.25" x14ac:dyDescent="0.25">
      <c r="A657" s="4" t="s">
        <v>18</v>
      </c>
      <c r="B657" s="9" t="s">
        <v>2169</v>
      </c>
      <c r="C657" s="9" t="s">
        <v>2170</v>
      </c>
      <c r="D657" s="10" t="s">
        <v>1777</v>
      </c>
      <c r="E657" s="10" t="s">
        <v>1778</v>
      </c>
      <c r="F657" s="18">
        <v>3000000</v>
      </c>
      <c r="G657" s="7">
        <v>2500000</v>
      </c>
      <c r="H657" s="11" t="s">
        <v>2171</v>
      </c>
    </row>
    <row r="658" spans="1:8" ht="38.25" x14ac:dyDescent="0.25">
      <c r="A658" s="4" t="s">
        <v>12</v>
      </c>
      <c r="B658" s="9" t="s">
        <v>2172</v>
      </c>
      <c r="C658" s="9" t="s">
        <v>2173</v>
      </c>
      <c r="D658" s="10" t="s">
        <v>1777</v>
      </c>
      <c r="E658" s="10" t="s">
        <v>1778</v>
      </c>
      <c r="F658" s="18">
        <v>4000000</v>
      </c>
      <c r="G658" s="7">
        <v>750000</v>
      </c>
      <c r="H658" s="11" t="s">
        <v>2174</v>
      </c>
    </row>
    <row r="659" spans="1:8" ht="25.5" x14ac:dyDescent="0.25">
      <c r="A659" s="4" t="s">
        <v>18</v>
      </c>
      <c r="B659" s="9" t="s">
        <v>2175</v>
      </c>
      <c r="C659" s="9" t="s">
        <v>2176</v>
      </c>
      <c r="D659" s="10" t="s">
        <v>1777</v>
      </c>
      <c r="E659" s="10" t="s">
        <v>1778</v>
      </c>
      <c r="F659" s="18">
        <v>750000</v>
      </c>
      <c r="G659" s="7">
        <v>750000</v>
      </c>
      <c r="H659" s="11" t="s">
        <v>2177</v>
      </c>
    </row>
    <row r="660" spans="1:8" ht="38.25" x14ac:dyDescent="0.25">
      <c r="A660" s="4" t="s">
        <v>18</v>
      </c>
      <c r="B660" s="9" t="s">
        <v>2178</v>
      </c>
      <c r="C660" s="9" t="s">
        <v>2179</v>
      </c>
      <c r="D660" s="10" t="s">
        <v>1777</v>
      </c>
      <c r="E660" s="10" t="s">
        <v>1778</v>
      </c>
      <c r="F660" s="18">
        <v>1500000</v>
      </c>
      <c r="G660" s="7">
        <v>550000</v>
      </c>
      <c r="H660" s="11" t="s">
        <v>2180</v>
      </c>
    </row>
    <row r="661" spans="1:8" ht="38.25" x14ac:dyDescent="0.25">
      <c r="A661" s="4" t="s">
        <v>12</v>
      </c>
      <c r="B661" s="9" t="s">
        <v>2181</v>
      </c>
      <c r="C661" s="9" t="s">
        <v>2182</v>
      </c>
      <c r="D661" s="10" t="s">
        <v>1777</v>
      </c>
      <c r="E661" s="10" t="s">
        <v>1778</v>
      </c>
      <c r="F661" s="18">
        <v>2500000</v>
      </c>
      <c r="G661" s="7">
        <v>2125000</v>
      </c>
      <c r="H661" s="11" t="s">
        <v>2183</v>
      </c>
    </row>
    <row r="662" spans="1:8" ht="38.25" x14ac:dyDescent="0.25">
      <c r="A662" s="4" t="s">
        <v>12</v>
      </c>
      <c r="B662" s="9" t="s">
        <v>2184</v>
      </c>
      <c r="C662" s="9" t="s">
        <v>1817</v>
      </c>
      <c r="D662" s="10" t="s">
        <v>1777</v>
      </c>
      <c r="E662" s="10" t="s">
        <v>1778</v>
      </c>
      <c r="F662" s="18">
        <v>1500000</v>
      </c>
      <c r="G662" s="7"/>
      <c r="H662" s="11" t="s">
        <v>2185</v>
      </c>
    </row>
    <row r="663" spans="1:8" ht="63.75" x14ac:dyDescent="0.25">
      <c r="A663" s="4" t="s">
        <v>12</v>
      </c>
      <c r="B663" s="9" t="s">
        <v>2186</v>
      </c>
      <c r="C663" s="9" t="s">
        <v>1961</v>
      </c>
      <c r="D663" s="10" t="s">
        <v>1777</v>
      </c>
      <c r="E663" s="10" t="s">
        <v>1778</v>
      </c>
      <c r="F663" s="18">
        <v>5000000</v>
      </c>
      <c r="G663" s="7">
        <v>1000000</v>
      </c>
      <c r="H663" s="11" t="s">
        <v>2187</v>
      </c>
    </row>
    <row r="664" spans="1:8" ht="25.5" x14ac:dyDescent="0.25">
      <c r="A664" s="4" t="s">
        <v>12</v>
      </c>
      <c r="B664" s="9" t="s">
        <v>2188</v>
      </c>
      <c r="C664" s="9" t="s">
        <v>2189</v>
      </c>
      <c r="D664" s="10" t="s">
        <v>1777</v>
      </c>
      <c r="E664" s="10" t="s">
        <v>1778</v>
      </c>
      <c r="F664" s="18">
        <v>4000000</v>
      </c>
      <c r="G664" s="7">
        <v>500000</v>
      </c>
      <c r="H664" s="11" t="s">
        <v>2190</v>
      </c>
    </row>
    <row r="665" spans="1:8" ht="76.5" x14ac:dyDescent="0.25">
      <c r="A665" s="4" t="s">
        <v>12</v>
      </c>
      <c r="B665" s="9" t="s">
        <v>2191</v>
      </c>
      <c r="C665" s="9" t="s">
        <v>53</v>
      </c>
      <c r="D665" s="10" t="s">
        <v>1777</v>
      </c>
      <c r="E665" s="10" t="s">
        <v>1778</v>
      </c>
      <c r="F665" s="18">
        <v>5000000</v>
      </c>
      <c r="G665" s="7">
        <v>1000000</v>
      </c>
      <c r="H665" s="11" t="s">
        <v>2192</v>
      </c>
    </row>
    <row r="666" spans="1:8" ht="63.75" x14ac:dyDescent="0.25">
      <c r="A666" s="4" t="s">
        <v>12</v>
      </c>
      <c r="B666" s="9" t="s">
        <v>2193</v>
      </c>
      <c r="C666" s="9" t="s">
        <v>2194</v>
      </c>
      <c r="D666" s="10" t="s">
        <v>1777</v>
      </c>
      <c r="E666" s="10" t="s">
        <v>1778</v>
      </c>
      <c r="F666" s="18">
        <v>5000000</v>
      </c>
      <c r="G666" s="7"/>
      <c r="H666" s="11" t="s">
        <v>2195</v>
      </c>
    </row>
    <row r="667" spans="1:8" ht="38.25" x14ac:dyDescent="0.25">
      <c r="A667" s="4" t="s">
        <v>12</v>
      </c>
      <c r="B667" s="9" t="s">
        <v>2196</v>
      </c>
      <c r="C667" s="9" t="s">
        <v>2197</v>
      </c>
      <c r="D667" s="10" t="s">
        <v>1777</v>
      </c>
      <c r="E667" s="10" t="s">
        <v>1778</v>
      </c>
      <c r="F667" s="18">
        <v>15000000</v>
      </c>
      <c r="G667" s="7">
        <v>4000000</v>
      </c>
      <c r="H667" s="11" t="s">
        <v>2198</v>
      </c>
    </row>
    <row r="668" spans="1:8" ht="63.75" x14ac:dyDescent="0.25">
      <c r="A668" s="4" t="s">
        <v>18</v>
      </c>
      <c r="B668" s="9" t="s">
        <v>2199</v>
      </c>
      <c r="C668" s="9" t="s">
        <v>2200</v>
      </c>
      <c r="D668" s="10" t="s">
        <v>1777</v>
      </c>
      <c r="E668" s="10" t="s">
        <v>1778</v>
      </c>
      <c r="F668" s="18">
        <v>3000000</v>
      </c>
      <c r="G668" s="7"/>
      <c r="H668" s="11" t="s">
        <v>2201</v>
      </c>
    </row>
    <row r="669" spans="1:8" ht="38.25" x14ac:dyDescent="0.25">
      <c r="A669" s="4" t="s">
        <v>18</v>
      </c>
      <c r="B669" s="9" t="s">
        <v>2202</v>
      </c>
      <c r="C669" s="9" t="s">
        <v>2203</v>
      </c>
      <c r="D669" s="10" t="s">
        <v>1777</v>
      </c>
      <c r="E669" s="10" t="s">
        <v>1778</v>
      </c>
      <c r="F669" s="18">
        <v>5000000</v>
      </c>
      <c r="G669" s="7"/>
      <c r="H669" s="11" t="s">
        <v>2204</v>
      </c>
    </row>
    <row r="670" spans="1:8" ht="63.75" x14ac:dyDescent="0.25">
      <c r="A670" s="4" t="s">
        <v>12</v>
      </c>
      <c r="B670" s="9" t="s">
        <v>2205</v>
      </c>
      <c r="C670" s="9" t="s">
        <v>2206</v>
      </c>
      <c r="D670" s="10" t="s">
        <v>1777</v>
      </c>
      <c r="E670" s="10" t="s">
        <v>1778</v>
      </c>
      <c r="F670" s="18">
        <v>5841000</v>
      </c>
      <c r="G670" s="7">
        <v>500000</v>
      </c>
      <c r="H670" s="11" t="s">
        <v>2207</v>
      </c>
    </row>
    <row r="671" spans="1:8" ht="51" x14ac:dyDescent="0.25">
      <c r="A671" s="4" t="s">
        <v>12</v>
      </c>
      <c r="B671" s="9" t="s">
        <v>2208</v>
      </c>
      <c r="C671" s="9" t="s">
        <v>2209</v>
      </c>
      <c r="D671" s="10" t="s">
        <v>1777</v>
      </c>
      <c r="E671" s="10" t="s">
        <v>1778</v>
      </c>
      <c r="F671" s="18">
        <v>1000000</v>
      </c>
      <c r="G671" s="7"/>
      <c r="H671" s="11" t="s">
        <v>2210</v>
      </c>
    </row>
    <row r="672" spans="1:8" ht="25.5" x14ac:dyDescent="0.25">
      <c r="A672" s="4" t="s">
        <v>12</v>
      </c>
      <c r="B672" s="9" t="s">
        <v>2211</v>
      </c>
      <c r="C672" s="9" t="s">
        <v>2212</v>
      </c>
      <c r="D672" s="10" t="s">
        <v>1777</v>
      </c>
      <c r="E672" s="10" t="s">
        <v>1778</v>
      </c>
      <c r="F672" s="18">
        <v>5000000</v>
      </c>
      <c r="G672" s="7"/>
      <c r="H672" s="11" t="s">
        <v>2213</v>
      </c>
    </row>
    <row r="673" spans="1:8" ht="63.75" x14ac:dyDescent="0.25">
      <c r="A673" s="4" t="s">
        <v>12</v>
      </c>
      <c r="B673" s="9" t="s">
        <v>2214</v>
      </c>
      <c r="C673" s="9" t="s">
        <v>2215</v>
      </c>
      <c r="D673" s="10" t="s">
        <v>1777</v>
      </c>
      <c r="E673" s="10" t="s">
        <v>1778</v>
      </c>
      <c r="F673" s="18">
        <v>6000000</v>
      </c>
      <c r="G673" s="7">
        <v>1000000</v>
      </c>
      <c r="H673" s="11" t="s">
        <v>2216</v>
      </c>
    </row>
    <row r="674" spans="1:8" ht="63.75" x14ac:dyDescent="0.25">
      <c r="A674" s="4" t="s">
        <v>12</v>
      </c>
      <c r="B674" s="9" t="s">
        <v>2217</v>
      </c>
      <c r="C674" s="9" t="s">
        <v>2218</v>
      </c>
      <c r="D674" s="10" t="s">
        <v>1777</v>
      </c>
      <c r="E674" s="10" t="s">
        <v>1778</v>
      </c>
      <c r="F674" s="18">
        <v>2000000</v>
      </c>
      <c r="G674" s="7">
        <v>2000000</v>
      </c>
      <c r="H674" s="11" t="s">
        <v>2219</v>
      </c>
    </row>
    <row r="675" spans="1:8" ht="38.25" x14ac:dyDescent="0.25">
      <c r="A675" s="4" t="s">
        <v>18</v>
      </c>
      <c r="B675" s="9" t="s">
        <v>2220</v>
      </c>
      <c r="C675" s="9" t="s">
        <v>2221</v>
      </c>
      <c r="D675" s="10" t="s">
        <v>1777</v>
      </c>
      <c r="E675" s="10" t="s">
        <v>1778</v>
      </c>
      <c r="F675" s="18">
        <v>1500000</v>
      </c>
      <c r="G675" s="7">
        <v>1500000</v>
      </c>
      <c r="H675" s="11" t="s">
        <v>2222</v>
      </c>
    </row>
    <row r="676" spans="1:8" ht="76.5" x14ac:dyDescent="0.25">
      <c r="A676" s="4" t="s">
        <v>18</v>
      </c>
      <c r="B676" s="9" t="s">
        <v>2223</v>
      </c>
      <c r="C676" s="9" t="s">
        <v>2221</v>
      </c>
      <c r="D676" s="10" t="s">
        <v>1777</v>
      </c>
      <c r="E676" s="10" t="s">
        <v>1778</v>
      </c>
      <c r="F676" s="18">
        <v>2000000</v>
      </c>
      <c r="G676" s="7">
        <v>2000000</v>
      </c>
      <c r="H676" s="11" t="s">
        <v>2224</v>
      </c>
    </row>
    <row r="677" spans="1:8" ht="51" x14ac:dyDescent="0.25">
      <c r="A677" s="4" t="s">
        <v>12</v>
      </c>
      <c r="B677" s="9" t="s">
        <v>2225</v>
      </c>
      <c r="C677" s="9" t="s">
        <v>2221</v>
      </c>
      <c r="D677" s="10" t="s">
        <v>1777</v>
      </c>
      <c r="E677" s="10" t="s">
        <v>1778</v>
      </c>
      <c r="F677" s="18">
        <v>1300000</v>
      </c>
      <c r="G677" s="7">
        <v>1300000</v>
      </c>
      <c r="H677" s="11" t="s">
        <v>2226</v>
      </c>
    </row>
    <row r="678" spans="1:8" ht="38.25" x14ac:dyDescent="0.25">
      <c r="A678" s="4" t="s">
        <v>12</v>
      </c>
      <c r="B678" s="9" t="s">
        <v>2227</v>
      </c>
      <c r="C678" s="9" t="s">
        <v>2228</v>
      </c>
      <c r="D678" s="10" t="s">
        <v>1777</v>
      </c>
      <c r="E678" s="10" t="s">
        <v>1778</v>
      </c>
      <c r="F678" s="18">
        <v>1000000</v>
      </c>
      <c r="G678" s="7">
        <v>1000000</v>
      </c>
      <c r="H678" s="11" t="s">
        <v>2229</v>
      </c>
    </row>
    <row r="679" spans="1:8" ht="51" x14ac:dyDescent="0.25">
      <c r="A679" s="4" t="s">
        <v>18</v>
      </c>
      <c r="B679" s="9" t="s">
        <v>2230</v>
      </c>
      <c r="C679" s="9" t="s">
        <v>2231</v>
      </c>
      <c r="D679" s="10" t="s">
        <v>1777</v>
      </c>
      <c r="E679" s="10" t="s">
        <v>1778</v>
      </c>
      <c r="F679" s="18">
        <v>5000000</v>
      </c>
      <c r="G679" s="7">
        <v>3500000</v>
      </c>
      <c r="H679" s="11" t="s">
        <v>2232</v>
      </c>
    </row>
    <row r="680" spans="1:8" ht="51" x14ac:dyDescent="0.25">
      <c r="A680" s="4" t="s">
        <v>12</v>
      </c>
      <c r="B680" s="9" t="s">
        <v>2233</v>
      </c>
      <c r="C680" s="9" t="s">
        <v>2234</v>
      </c>
      <c r="D680" s="10" t="s">
        <v>1777</v>
      </c>
      <c r="E680" s="10" t="s">
        <v>1778</v>
      </c>
      <c r="F680" s="18">
        <v>2000000</v>
      </c>
      <c r="G680" s="7">
        <v>1000000</v>
      </c>
      <c r="H680" s="11" t="s">
        <v>2235</v>
      </c>
    </row>
    <row r="681" spans="1:8" ht="51" x14ac:dyDescent="0.25">
      <c r="A681" s="4" t="s">
        <v>12</v>
      </c>
      <c r="B681" s="9" t="s">
        <v>2236</v>
      </c>
      <c r="C681" s="9" t="s">
        <v>2237</v>
      </c>
      <c r="D681" s="10" t="s">
        <v>1777</v>
      </c>
      <c r="E681" s="10" t="s">
        <v>1778</v>
      </c>
      <c r="F681" s="18">
        <v>4000000</v>
      </c>
      <c r="G681" s="7">
        <v>2500000</v>
      </c>
      <c r="H681" s="11" t="s">
        <v>2238</v>
      </c>
    </row>
    <row r="682" spans="1:8" ht="51" x14ac:dyDescent="0.25">
      <c r="A682" s="4" t="s">
        <v>12</v>
      </c>
      <c r="B682" s="9" t="s">
        <v>2239</v>
      </c>
      <c r="C682" s="9" t="s">
        <v>2240</v>
      </c>
      <c r="D682" s="10" t="s">
        <v>1777</v>
      </c>
      <c r="E682" s="10" t="s">
        <v>1778</v>
      </c>
      <c r="F682" s="18">
        <v>8000000</v>
      </c>
      <c r="G682" s="7">
        <v>500000</v>
      </c>
      <c r="H682" s="11" t="s">
        <v>2241</v>
      </c>
    </row>
    <row r="683" spans="1:8" ht="63.75" x14ac:dyDescent="0.25">
      <c r="A683" s="4" t="s">
        <v>12</v>
      </c>
      <c r="B683" s="9" t="s">
        <v>2242</v>
      </c>
      <c r="C683" s="9" t="s">
        <v>2243</v>
      </c>
      <c r="D683" s="10" t="s">
        <v>1777</v>
      </c>
      <c r="E683" s="10" t="s">
        <v>1778</v>
      </c>
      <c r="F683" s="18">
        <v>5814074</v>
      </c>
      <c r="G683" s="7">
        <v>2000000</v>
      </c>
      <c r="H683" s="11" t="s">
        <v>2244</v>
      </c>
    </row>
    <row r="684" spans="1:8" ht="51" x14ac:dyDescent="0.25">
      <c r="A684" s="4" t="s">
        <v>12</v>
      </c>
      <c r="B684" s="9" t="s">
        <v>2245</v>
      </c>
      <c r="C684" s="9" t="s">
        <v>2246</v>
      </c>
      <c r="D684" s="10" t="s">
        <v>1777</v>
      </c>
      <c r="E684" s="10" t="s">
        <v>1778</v>
      </c>
      <c r="F684" s="18">
        <v>10000000</v>
      </c>
      <c r="G684" s="7">
        <v>1000000</v>
      </c>
      <c r="H684" s="11" t="s">
        <v>2247</v>
      </c>
    </row>
    <row r="685" spans="1:8" ht="25.5" x14ac:dyDescent="0.25">
      <c r="A685" s="4" t="s">
        <v>12</v>
      </c>
      <c r="B685" s="9" t="s">
        <v>2248</v>
      </c>
      <c r="C685" s="9" t="s">
        <v>2249</v>
      </c>
      <c r="D685" s="10" t="s">
        <v>1777</v>
      </c>
      <c r="E685" s="10" t="s">
        <v>1778</v>
      </c>
      <c r="F685" s="18">
        <v>2147379</v>
      </c>
      <c r="G685" s="7"/>
      <c r="H685" s="11" t="s">
        <v>2250</v>
      </c>
    </row>
    <row r="686" spans="1:8" ht="89.25" x14ac:dyDescent="0.25">
      <c r="A686" s="4" t="s">
        <v>12</v>
      </c>
      <c r="B686" s="9" t="s">
        <v>2251</v>
      </c>
      <c r="C686" s="9" t="s">
        <v>2252</v>
      </c>
      <c r="D686" s="10" t="s">
        <v>1777</v>
      </c>
      <c r="E686" s="10" t="s">
        <v>1778</v>
      </c>
      <c r="F686" s="18">
        <v>1298000</v>
      </c>
      <c r="G686" s="7"/>
      <c r="H686" s="11" t="s">
        <v>2253</v>
      </c>
    </row>
    <row r="687" spans="1:8" ht="63.75" x14ac:dyDescent="0.25">
      <c r="A687" s="4" t="s">
        <v>18</v>
      </c>
      <c r="B687" s="9" t="s">
        <v>2254</v>
      </c>
      <c r="C687" s="9" t="s">
        <v>2255</v>
      </c>
      <c r="D687" s="10" t="s">
        <v>1777</v>
      </c>
      <c r="E687" s="10" t="s">
        <v>1778</v>
      </c>
      <c r="F687" s="18">
        <v>2000000</v>
      </c>
      <c r="G687" s="7">
        <v>1000000</v>
      </c>
      <c r="H687" s="11" t="s">
        <v>2256</v>
      </c>
    </row>
    <row r="688" spans="1:8" ht="63.75" x14ac:dyDescent="0.25">
      <c r="A688" s="4" t="s">
        <v>18</v>
      </c>
      <c r="B688" s="9" t="s">
        <v>2257</v>
      </c>
      <c r="C688" s="9" t="s">
        <v>2258</v>
      </c>
      <c r="D688" s="10" t="s">
        <v>1777</v>
      </c>
      <c r="E688" s="10" t="s">
        <v>1778</v>
      </c>
      <c r="F688" s="18">
        <v>5000000</v>
      </c>
      <c r="G688" s="7">
        <v>2500000</v>
      </c>
      <c r="H688" s="11" t="s">
        <v>2259</v>
      </c>
    </row>
    <row r="689" spans="1:8" ht="51" x14ac:dyDescent="0.25">
      <c r="A689" s="4" t="s">
        <v>12</v>
      </c>
      <c r="B689" s="9" t="s">
        <v>2260</v>
      </c>
      <c r="C689" s="9" t="s">
        <v>2261</v>
      </c>
      <c r="D689" s="10" t="s">
        <v>1777</v>
      </c>
      <c r="E689" s="10" t="s">
        <v>1778</v>
      </c>
      <c r="F689" s="18">
        <v>1750000</v>
      </c>
      <c r="G689" s="7">
        <v>1500000</v>
      </c>
      <c r="H689" s="11" t="s">
        <v>2262</v>
      </c>
    </row>
    <row r="690" spans="1:8" ht="51" x14ac:dyDescent="0.25">
      <c r="A690" s="4" t="s">
        <v>12</v>
      </c>
      <c r="B690" s="9" t="s">
        <v>2263</v>
      </c>
      <c r="C690" s="9" t="s">
        <v>2264</v>
      </c>
      <c r="D690" s="10" t="s">
        <v>1777</v>
      </c>
      <c r="E690" s="10" t="s">
        <v>1778</v>
      </c>
      <c r="F690" s="18">
        <v>667713</v>
      </c>
      <c r="G690" s="7">
        <v>667713</v>
      </c>
      <c r="H690" s="11" t="s">
        <v>2265</v>
      </c>
    </row>
    <row r="691" spans="1:8" ht="63.75" x14ac:dyDescent="0.25">
      <c r="A691" s="4" t="s">
        <v>12</v>
      </c>
      <c r="B691" s="9" t="s">
        <v>2266</v>
      </c>
      <c r="C691" s="9" t="s">
        <v>2267</v>
      </c>
      <c r="D691" s="10" t="s">
        <v>1777</v>
      </c>
      <c r="E691" s="10" t="s">
        <v>1778</v>
      </c>
      <c r="F691" s="18">
        <v>500000</v>
      </c>
      <c r="G691" s="7">
        <v>250000</v>
      </c>
      <c r="H691" s="11" t="s">
        <v>2268</v>
      </c>
    </row>
    <row r="692" spans="1:8" ht="63.75" x14ac:dyDescent="0.25">
      <c r="A692" s="4" t="s">
        <v>12</v>
      </c>
      <c r="B692" s="9" t="s">
        <v>2269</v>
      </c>
      <c r="C692" s="9" t="s">
        <v>2270</v>
      </c>
      <c r="D692" s="10" t="s">
        <v>1777</v>
      </c>
      <c r="E692" s="10" t="s">
        <v>1778</v>
      </c>
      <c r="F692" s="18">
        <v>2000000</v>
      </c>
      <c r="G692" s="7">
        <v>500000</v>
      </c>
      <c r="H692" s="11" t="s">
        <v>2271</v>
      </c>
    </row>
    <row r="693" spans="1:8" ht="63.75" x14ac:dyDescent="0.25">
      <c r="A693" s="4" t="s">
        <v>12</v>
      </c>
      <c r="B693" s="9" t="s">
        <v>2272</v>
      </c>
      <c r="C693" s="9" t="s">
        <v>2273</v>
      </c>
      <c r="D693" s="10" t="s">
        <v>1777</v>
      </c>
      <c r="E693" s="10" t="s">
        <v>1778</v>
      </c>
      <c r="F693" s="18">
        <v>10000000</v>
      </c>
      <c r="G693" s="7">
        <v>2500000</v>
      </c>
      <c r="H693" s="11" t="s">
        <v>2274</v>
      </c>
    </row>
    <row r="694" spans="1:8" ht="51" x14ac:dyDescent="0.25">
      <c r="A694" s="4" t="s">
        <v>12</v>
      </c>
      <c r="B694" s="9" t="s">
        <v>2275</v>
      </c>
      <c r="C694" s="9" t="s">
        <v>2276</v>
      </c>
      <c r="D694" s="10" t="s">
        <v>1777</v>
      </c>
      <c r="E694" s="10" t="s">
        <v>1778</v>
      </c>
      <c r="F694" s="18">
        <v>2000000</v>
      </c>
      <c r="G694" s="7"/>
      <c r="H694" s="11" t="s">
        <v>2277</v>
      </c>
    </row>
    <row r="695" spans="1:8" ht="63.75" x14ac:dyDescent="0.25">
      <c r="A695" s="4" t="s">
        <v>12</v>
      </c>
      <c r="B695" s="9" t="s">
        <v>2278</v>
      </c>
      <c r="C695" s="9" t="s">
        <v>2279</v>
      </c>
      <c r="D695" s="10" t="s">
        <v>1777</v>
      </c>
      <c r="E695" s="10" t="s">
        <v>1778</v>
      </c>
      <c r="F695" s="18">
        <v>5500000</v>
      </c>
      <c r="G695" s="7">
        <f>500000+500000</f>
        <v>1000000</v>
      </c>
      <c r="H695" s="11" t="s">
        <v>2280</v>
      </c>
    </row>
    <row r="696" spans="1:8" ht="38.25" x14ac:dyDescent="0.25">
      <c r="A696" s="4" t="s">
        <v>12</v>
      </c>
      <c r="B696" s="9" t="s">
        <v>2281</v>
      </c>
      <c r="C696" s="9" t="s">
        <v>485</v>
      </c>
      <c r="D696" s="10" t="s">
        <v>2282</v>
      </c>
      <c r="E696" s="10" t="s">
        <v>2283</v>
      </c>
      <c r="F696" s="18">
        <v>3125000</v>
      </c>
      <c r="G696" s="7">
        <v>3000000</v>
      </c>
      <c r="H696" s="11" t="s">
        <v>2284</v>
      </c>
    </row>
    <row r="697" spans="1:8" ht="38.25" x14ac:dyDescent="0.25">
      <c r="A697" s="4" t="s">
        <v>18</v>
      </c>
      <c r="B697" s="9" t="s">
        <v>2285</v>
      </c>
      <c r="C697" s="9" t="s">
        <v>2285</v>
      </c>
      <c r="D697" s="10" t="s">
        <v>2282</v>
      </c>
      <c r="E697" s="10" t="s">
        <v>694</v>
      </c>
      <c r="F697" s="18">
        <v>5000000</v>
      </c>
      <c r="G697" s="7"/>
      <c r="H697" s="11" t="s">
        <v>2286</v>
      </c>
    </row>
    <row r="698" spans="1:8" ht="63.75" x14ac:dyDescent="0.25">
      <c r="A698" s="4" t="s">
        <v>12</v>
      </c>
      <c r="B698" s="9" t="s">
        <v>2287</v>
      </c>
      <c r="C698" s="9" t="s">
        <v>2288</v>
      </c>
      <c r="D698" s="10" t="s">
        <v>2282</v>
      </c>
      <c r="E698" s="10" t="s">
        <v>2289</v>
      </c>
      <c r="F698" s="18">
        <v>4000000</v>
      </c>
      <c r="G698" s="7">
        <v>4000000</v>
      </c>
      <c r="H698" s="11" t="s">
        <v>2290</v>
      </c>
    </row>
    <row r="699" spans="1:8" ht="76.5" x14ac:dyDescent="0.25">
      <c r="A699" s="4" t="s">
        <v>18</v>
      </c>
      <c r="B699" s="9" t="s">
        <v>2291</v>
      </c>
      <c r="C699" s="9" t="s">
        <v>2292</v>
      </c>
      <c r="D699" s="10" t="s">
        <v>2282</v>
      </c>
      <c r="E699" s="10" t="s">
        <v>1387</v>
      </c>
      <c r="F699" s="18">
        <v>1000000</v>
      </c>
      <c r="G699" s="7"/>
      <c r="H699" s="11" t="s">
        <v>2293</v>
      </c>
    </row>
    <row r="700" spans="1:8" ht="38.25" x14ac:dyDescent="0.25">
      <c r="A700" s="4" t="s">
        <v>12</v>
      </c>
      <c r="B700" s="9" t="s">
        <v>2294</v>
      </c>
      <c r="C700" s="9" t="s">
        <v>2295</v>
      </c>
      <c r="D700" s="10" t="s">
        <v>2282</v>
      </c>
      <c r="E700" s="10" t="s">
        <v>2296</v>
      </c>
      <c r="F700" s="18">
        <v>750000</v>
      </c>
      <c r="G700" s="7">
        <v>750000</v>
      </c>
      <c r="H700" s="11" t="s">
        <v>2297</v>
      </c>
    </row>
    <row r="701" spans="1:8" ht="38.25" x14ac:dyDescent="0.25">
      <c r="A701" s="4" t="s">
        <v>12</v>
      </c>
      <c r="B701" s="9" t="s">
        <v>2298</v>
      </c>
      <c r="C701" s="9" t="s">
        <v>2299</v>
      </c>
      <c r="D701" s="10" t="s">
        <v>2282</v>
      </c>
      <c r="E701" s="10" t="s">
        <v>2300</v>
      </c>
      <c r="F701" s="18">
        <v>2000000</v>
      </c>
      <c r="G701" s="7">
        <v>2000000</v>
      </c>
      <c r="H701" s="11" t="s">
        <v>2301</v>
      </c>
    </row>
    <row r="702" spans="1:8" ht="51" x14ac:dyDescent="0.25">
      <c r="A702" s="4" t="s">
        <v>12</v>
      </c>
      <c r="B702" s="9" t="s">
        <v>2302</v>
      </c>
      <c r="C702" s="9" t="s">
        <v>2303</v>
      </c>
      <c r="D702" s="10" t="s">
        <v>2304</v>
      </c>
      <c r="E702" s="10" t="s">
        <v>2305</v>
      </c>
      <c r="F702" s="18">
        <v>2500000</v>
      </c>
      <c r="G702" s="7">
        <v>2000000</v>
      </c>
      <c r="H702" s="11" t="s">
        <v>2306</v>
      </c>
    </row>
    <row r="703" spans="1:8" ht="89.25" x14ac:dyDescent="0.25">
      <c r="A703" s="4" t="s">
        <v>12</v>
      </c>
      <c r="B703" s="9" t="s">
        <v>2307</v>
      </c>
      <c r="C703" s="9" t="s">
        <v>2308</v>
      </c>
      <c r="D703" s="10" t="s">
        <v>2309</v>
      </c>
      <c r="E703" s="10" t="s">
        <v>2310</v>
      </c>
      <c r="F703" s="18">
        <v>1000000</v>
      </c>
      <c r="G703" s="7"/>
      <c r="H703" s="11" t="s">
        <v>2311</v>
      </c>
    </row>
    <row r="704" spans="1:8" ht="63.75" x14ac:dyDescent="0.25">
      <c r="A704" s="4" t="s">
        <v>12</v>
      </c>
      <c r="B704" s="9" t="s">
        <v>2312</v>
      </c>
      <c r="C704" s="9" t="s">
        <v>2313</v>
      </c>
      <c r="D704" s="10" t="s">
        <v>2309</v>
      </c>
      <c r="E704" s="10" t="s">
        <v>2314</v>
      </c>
      <c r="F704" s="18">
        <v>500000</v>
      </c>
      <c r="G704" s="7">
        <v>500000</v>
      </c>
      <c r="H704" s="11" t="s">
        <v>2315</v>
      </c>
    </row>
    <row r="705" spans="1:8" ht="63.75" x14ac:dyDescent="0.25">
      <c r="A705" s="4" t="s">
        <v>12</v>
      </c>
      <c r="B705" s="9" t="s">
        <v>2316</v>
      </c>
      <c r="C705" s="9" t="s">
        <v>2317</v>
      </c>
      <c r="D705" s="10" t="s">
        <v>2309</v>
      </c>
      <c r="E705" s="10" t="s">
        <v>2318</v>
      </c>
      <c r="F705" s="18">
        <v>579392</v>
      </c>
      <c r="G705" s="7">
        <v>500000</v>
      </c>
      <c r="H705" s="11" t="s">
        <v>2319</v>
      </c>
    </row>
    <row r="706" spans="1:8" ht="38.25" x14ac:dyDescent="0.25">
      <c r="A706" s="4" t="s">
        <v>12</v>
      </c>
      <c r="B706" s="9" t="s">
        <v>2320</v>
      </c>
      <c r="C706" s="9" t="s">
        <v>2321</v>
      </c>
      <c r="D706" s="10" t="s">
        <v>2322</v>
      </c>
      <c r="E706" s="10" t="s">
        <v>2323</v>
      </c>
      <c r="F706" s="18">
        <v>1600000</v>
      </c>
      <c r="G706" s="7"/>
      <c r="H706" s="11" t="s">
        <v>2324</v>
      </c>
    </row>
    <row r="707" spans="1:8" ht="25.5" x14ac:dyDescent="0.25">
      <c r="A707" s="4" t="s">
        <v>18</v>
      </c>
      <c r="B707" s="9" t="s">
        <v>2325</v>
      </c>
      <c r="C707" s="9" t="s">
        <v>2326</v>
      </c>
      <c r="D707" s="10" t="s">
        <v>2322</v>
      </c>
      <c r="E707" s="10" t="s">
        <v>2327</v>
      </c>
      <c r="F707" s="18">
        <v>1500000</v>
      </c>
      <c r="G707" s="7"/>
      <c r="H707" s="11" t="s">
        <v>2328</v>
      </c>
    </row>
    <row r="708" spans="1:8" ht="63.75" x14ac:dyDescent="0.25">
      <c r="A708" s="4" t="s">
        <v>12</v>
      </c>
      <c r="B708" s="9" t="s">
        <v>2329</v>
      </c>
      <c r="C708" s="9" t="s">
        <v>2330</v>
      </c>
      <c r="D708" s="10" t="s">
        <v>2322</v>
      </c>
      <c r="E708" s="10" t="s">
        <v>2331</v>
      </c>
      <c r="F708" s="18">
        <v>5000000</v>
      </c>
      <c r="G708" s="7"/>
      <c r="H708" s="11" t="s">
        <v>2332</v>
      </c>
    </row>
    <row r="709" spans="1:8" ht="76.5" x14ac:dyDescent="0.25">
      <c r="A709" s="4" t="s">
        <v>12</v>
      </c>
      <c r="B709" s="9" t="s">
        <v>2333</v>
      </c>
      <c r="C709" s="9" t="s">
        <v>2326</v>
      </c>
      <c r="D709" s="10" t="s">
        <v>2322</v>
      </c>
      <c r="E709" s="10" t="s">
        <v>2334</v>
      </c>
      <c r="F709" s="18">
        <v>4000000</v>
      </c>
      <c r="G709" s="7">
        <v>1000000</v>
      </c>
      <c r="H709" s="11" t="s">
        <v>2335</v>
      </c>
    </row>
    <row r="710" spans="1:8" ht="38.25" x14ac:dyDescent="0.25">
      <c r="A710" s="4" t="s">
        <v>12</v>
      </c>
      <c r="B710" s="9" t="s">
        <v>2336</v>
      </c>
      <c r="C710" s="9" t="s">
        <v>2336</v>
      </c>
      <c r="D710" s="10" t="s">
        <v>2322</v>
      </c>
      <c r="E710" s="10" t="s">
        <v>2337</v>
      </c>
      <c r="F710" s="18">
        <v>2500000</v>
      </c>
      <c r="G710" s="7">
        <v>2500000</v>
      </c>
      <c r="H710" s="11" t="s">
        <v>2338</v>
      </c>
    </row>
    <row r="711" spans="1:8" ht="51" x14ac:dyDescent="0.25">
      <c r="A711" s="4" t="s">
        <v>12</v>
      </c>
      <c r="B711" s="9" t="s">
        <v>2339</v>
      </c>
      <c r="C711" s="9" t="s">
        <v>2340</v>
      </c>
      <c r="D711" s="10" t="s">
        <v>2341</v>
      </c>
      <c r="E711" s="10" t="s">
        <v>2342</v>
      </c>
      <c r="F711" s="18">
        <v>1500000</v>
      </c>
      <c r="G711" s="7">
        <v>1000000</v>
      </c>
      <c r="H711" s="11" t="s">
        <v>2343</v>
      </c>
    </row>
    <row r="712" spans="1:8" ht="38.25" x14ac:dyDescent="0.25">
      <c r="A712" s="4" t="s">
        <v>12</v>
      </c>
      <c r="B712" s="9" t="s">
        <v>2344</v>
      </c>
      <c r="C712" s="9" t="s">
        <v>2345</v>
      </c>
      <c r="D712" s="10" t="s">
        <v>2341</v>
      </c>
      <c r="E712" s="10" t="s">
        <v>2346</v>
      </c>
      <c r="F712" s="18">
        <v>1500000</v>
      </c>
      <c r="G712" s="7">
        <v>1500000</v>
      </c>
      <c r="H712" s="11" t="s">
        <v>2347</v>
      </c>
    </row>
    <row r="713" spans="1:8" ht="38.25" x14ac:dyDescent="0.25">
      <c r="A713" s="4" t="s">
        <v>12</v>
      </c>
      <c r="B713" s="9" t="s">
        <v>2348</v>
      </c>
      <c r="C713" s="9" t="s">
        <v>2349</v>
      </c>
      <c r="D713" s="10" t="s">
        <v>2341</v>
      </c>
      <c r="E713" s="10" t="s">
        <v>2350</v>
      </c>
      <c r="F713" s="18">
        <v>3500000</v>
      </c>
      <c r="G713" s="7">
        <v>1000000</v>
      </c>
      <c r="H713" s="11" t="s">
        <v>2351</v>
      </c>
    </row>
    <row r="714" spans="1:8" ht="63.75" x14ac:dyDescent="0.25">
      <c r="A714" s="4" t="s">
        <v>12</v>
      </c>
      <c r="B714" s="9" t="s">
        <v>2352</v>
      </c>
      <c r="C714" s="9" t="s">
        <v>2353</v>
      </c>
      <c r="D714" s="10" t="s">
        <v>2354</v>
      </c>
      <c r="E714" s="10" t="s">
        <v>2355</v>
      </c>
      <c r="F714" s="18">
        <v>2150000</v>
      </c>
      <c r="G714" s="7">
        <v>1000000</v>
      </c>
      <c r="H714" s="11" t="s">
        <v>2356</v>
      </c>
    </row>
    <row r="715" spans="1:8" ht="76.5" x14ac:dyDescent="0.25">
      <c r="A715" s="4" t="s">
        <v>12</v>
      </c>
      <c r="B715" s="9" t="s">
        <v>2357</v>
      </c>
      <c r="C715" s="9" t="s">
        <v>2358</v>
      </c>
      <c r="D715" s="10" t="s">
        <v>2354</v>
      </c>
      <c r="E715" s="10" t="s">
        <v>2359</v>
      </c>
      <c r="F715" s="18">
        <v>900000</v>
      </c>
      <c r="G715" s="7">
        <f>500000+400000</f>
        <v>900000</v>
      </c>
      <c r="H715" s="11" t="s">
        <v>2360</v>
      </c>
    </row>
    <row r="716" spans="1:8" ht="51" x14ac:dyDescent="0.25">
      <c r="A716" s="4" t="s">
        <v>12</v>
      </c>
      <c r="B716" s="9" t="s">
        <v>2361</v>
      </c>
      <c r="C716" s="9" t="s">
        <v>2362</v>
      </c>
      <c r="D716" s="10" t="s">
        <v>2363</v>
      </c>
      <c r="E716" s="10" t="s">
        <v>2364</v>
      </c>
      <c r="F716" s="18">
        <v>925000</v>
      </c>
      <c r="G716" s="7">
        <f>675000+250000</f>
        <v>925000</v>
      </c>
      <c r="H716" s="11" t="s">
        <v>2365</v>
      </c>
    </row>
    <row r="717" spans="1:8" ht="89.25" x14ac:dyDescent="0.25">
      <c r="A717" s="4" t="s">
        <v>12</v>
      </c>
      <c r="B717" s="9" t="s">
        <v>2366</v>
      </c>
      <c r="C717" s="9" t="s">
        <v>2367</v>
      </c>
      <c r="D717" s="10" t="s">
        <v>2363</v>
      </c>
      <c r="E717" s="10" t="s">
        <v>2364</v>
      </c>
      <c r="F717" s="18">
        <v>3000000</v>
      </c>
      <c r="G717" s="7">
        <f>1000000+250000</f>
        <v>1250000</v>
      </c>
      <c r="H717" s="11" t="s">
        <v>2368</v>
      </c>
    </row>
    <row r="718" spans="1:8" ht="51" x14ac:dyDescent="0.25">
      <c r="A718" s="4" t="s">
        <v>12</v>
      </c>
      <c r="B718" s="9" t="s">
        <v>2369</v>
      </c>
      <c r="C718" s="9" t="s">
        <v>2370</v>
      </c>
      <c r="D718" s="10" t="s">
        <v>2371</v>
      </c>
      <c r="E718" s="10" t="s">
        <v>2372</v>
      </c>
      <c r="F718" s="18">
        <v>3000000</v>
      </c>
      <c r="G718" s="7">
        <v>1000000</v>
      </c>
      <c r="H718" s="11" t="s">
        <v>2373</v>
      </c>
    </row>
    <row r="719" spans="1:8" ht="51" x14ac:dyDescent="0.25">
      <c r="A719" s="4" t="s">
        <v>18</v>
      </c>
      <c r="B719" s="9" t="s">
        <v>2374</v>
      </c>
      <c r="C719" s="9" t="s">
        <v>2375</v>
      </c>
      <c r="D719" s="10" t="s">
        <v>2371</v>
      </c>
      <c r="E719" s="10" t="s">
        <v>2372</v>
      </c>
      <c r="F719" s="18">
        <v>10000000</v>
      </c>
      <c r="G719" s="7">
        <v>3700000</v>
      </c>
      <c r="H719" s="11" t="s">
        <v>2376</v>
      </c>
    </row>
    <row r="720" spans="1:8" ht="51" x14ac:dyDescent="0.25">
      <c r="A720" s="4" t="s">
        <v>12</v>
      </c>
      <c r="B720" s="9" t="s">
        <v>2377</v>
      </c>
      <c r="C720" s="9" t="s">
        <v>2378</v>
      </c>
      <c r="D720" s="10" t="s">
        <v>2379</v>
      </c>
      <c r="E720" s="10" t="s">
        <v>2380</v>
      </c>
      <c r="F720" s="18">
        <v>510000</v>
      </c>
      <c r="G720" s="7">
        <v>500000</v>
      </c>
      <c r="H720" s="11" t="s">
        <v>2381</v>
      </c>
    </row>
    <row r="721" spans="1:8" ht="51" x14ac:dyDescent="0.25">
      <c r="A721" s="4" t="s">
        <v>12</v>
      </c>
      <c r="B721" s="9" t="s">
        <v>2382</v>
      </c>
      <c r="C721" s="9" t="s">
        <v>2383</v>
      </c>
      <c r="D721" s="10" t="s">
        <v>2379</v>
      </c>
      <c r="E721" s="10" t="s">
        <v>2384</v>
      </c>
      <c r="F721" s="18">
        <v>1500000</v>
      </c>
      <c r="G721" s="7"/>
      <c r="H721" s="11" t="s">
        <v>2385</v>
      </c>
    </row>
    <row r="722" spans="1:8" ht="63.75" x14ac:dyDescent="0.25">
      <c r="A722" s="4" t="s">
        <v>12</v>
      </c>
      <c r="B722" s="9" t="s">
        <v>2386</v>
      </c>
      <c r="C722" s="9" t="s">
        <v>2387</v>
      </c>
      <c r="D722" s="10" t="s">
        <v>2379</v>
      </c>
      <c r="E722" s="10" t="s">
        <v>2388</v>
      </c>
      <c r="F722" s="18">
        <v>2000000</v>
      </c>
      <c r="G722" s="7"/>
      <c r="H722" s="11" t="s">
        <v>2389</v>
      </c>
    </row>
    <row r="723" spans="1:8" ht="38.25" x14ac:dyDescent="0.25">
      <c r="A723" s="4" t="s">
        <v>18</v>
      </c>
      <c r="B723" s="9" t="s">
        <v>2390</v>
      </c>
      <c r="C723" s="9" t="s">
        <v>2391</v>
      </c>
      <c r="D723" s="10" t="s">
        <v>2379</v>
      </c>
      <c r="E723" s="10" t="s">
        <v>2388</v>
      </c>
      <c r="F723" s="18">
        <v>1237550</v>
      </c>
      <c r="G723" s="7"/>
      <c r="H723" s="11" t="s">
        <v>2392</v>
      </c>
    </row>
    <row r="724" spans="1:8" ht="25.5" x14ac:dyDescent="0.25">
      <c r="A724" s="4" t="s">
        <v>12</v>
      </c>
      <c r="B724" s="9" t="s">
        <v>2393</v>
      </c>
      <c r="C724" s="9" t="s">
        <v>2394</v>
      </c>
      <c r="D724" s="10" t="s">
        <v>2379</v>
      </c>
      <c r="E724" s="10" t="s">
        <v>2395</v>
      </c>
      <c r="F724" s="18">
        <v>5000000</v>
      </c>
      <c r="G724" s="7"/>
      <c r="H724" s="11" t="s">
        <v>2396</v>
      </c>
    </row>
    <row r="725" spans="1:8" ht="63.75" x14ac:dyDescent="0.25">
      <c r="A725" s="4" t="s">
        <v>12</v>
      </c>
      <c r="B725" s="9" t="s">
        <v>2397</v>
      </c>
      <c r="C725" s="9" t="s">
        <v>2398</v>
      </c>
      <c r="D725" s="10" t="s">
        <v>2379</v>
      </c>
      <c r="E725" s="10" t="s">
        <v>2399</v>
      </c>
      <c r="F725" s="18">
        <v>1000000</v>
      </c>
      <c r="G725" s="7">
        <v>500000</v>
      </c>
      <c r="H725" s="11" t="s">
        <v>2400</v>
      </c>
    </row>
    <row r="726" spans="1:8" ht="51" x14ac:dyDescent="0.25">
      <c r="A726" s="4" t="s">
        <v>12</v>
      </c>
      <c r="B726" s="9" t="s">
        <v>2401</v>
      </c>
      <c r="C726" s="9" t="s">
        <v>2402</v>
      </c>
      <c r="D726" s="10" t="s">
        <v>2379</v>
      </c>
      <c r="E726" s="10" t="s">
        <v>2403</v>
      </c>
      <c r="F726" s="18">
        <v>1500000</v>
      </c>
      <c r="G726" s="7">
        <v>500000</v>
      </c>
      <c r="H726" s="11" t="s">
        <v>2404</v>
      </c>
    </row>
    <row r="727" spans="1:8" ht="63.75" x14ac:dyDescent="0.25">
      <c r="A727" s="4" t="s">
        <v>12</v>
      </c>
      <c r="B727" s="9" t="s">
        <v>2405</v>
      </c>
      <c r="C727" s="9" t="s">
        <v>2406</v>
      </c>
      <c r="D727" s="10" t="s">
        <v>2379</v>
      </c>
      <c r="E727" s="10" t="s">
        <v>506</v>
      </c>
      <c r="F727" s="18">
        <v>2000000</v>
      </c>
      <c r="G727" s="7">
        <v>2000000</v>
      </c>
      <c r="H727" s="11" t="s">
        <v>2407</v>
      </c>
    </row>
    <row r="728" spans="1:8" ht="51" x14ac:dyDescent="0.25">
      <c r="A728" s="4" t="s">
        <v>18</v>
      </c>
      <c r="B728" s="9" t="s">
        <v>2408</v>
      </c>
      <c r="C728" s="9" t="s">
        <v>2409</v>
      </c>
      <c r="D728" s="10" t="s">
        <v>2379</v>
      </c>
      <c r="E728" s="10" t="s">
        <v>2380</v>
      </c>
      <c r="F728" s="18">
        <v>10000000</v>
      </c>
      <c r="G728" s="7"/>
      <c r="H728" s="11" t="s">
        <v>2410</v>
      </c>
    </row>
    <row r="729" spans="1:8" ht="63.75" x14ac:dyDescent="0.25">
      <c r="A729" s="4" t="s">
        <v>18</v>
      </c>
      <c r="B729" s="9" t="s">
        <v>2411</v>
      </c>
      <c r="C729" s="9" t="s">
        <v>2403</v>
      </c>
      <c r="D729" s="10" t="s">
        <v>2379</v>
      </c>
      <c r="E729" s="10" t="s">
        <v>2403</v>
      </c>
      <c r="F729" s="18">
        <v>5316587</v>
      </c>
      <c r="G729" s="7">
        <v>1000000</v>
      </c>
      <c r="H729" s="11" t="s">
        <v>2412</v>
      </c>
    </row>
    <row r="730" spans="1:8" ht="51" x14ac:dyDescent="0.25">
      <c r="A730" s="4" t="s">
        <v>12</v>
      </c>
      <c r="B730" s="9" t="s">
        <v>2413</v>
      </c>
      <c r="C730" s="9" t="s">
        <v>2414</v>
      </c>
      <c r="D730" s="10" t="s">
        <v>2379</v>
      </c>
      <c r="E730" s="10" t="s">
        <v>2415</v>
      </c>
      <c r="F730" s="18">
        <v>8000000</v>
      </c>
      <c r="G730" s="7">
        <v>1000000</v>
      </c>
      <c r="H730" s="11" t="s">
        <v>2416</v>
      </c>
    </row>
    <row r="731" spans="1:8" ht="63.75" x14ac:dyDescent="0.25">
      <c r="A731" s="4" t="s">
        <v>12</v>
      </c>
      <c r="B731" s="9" t="s">
        <v>2417</v>
      </c>
      <c r="C731" s="9" t="s">
        <v>2418</v>
      </c>
      <c r="D731" s="10" t="s">
        <v>2379</v>
      </c>
      <c r="E731" s="10" t="s">
        <v>2384</v>
      </c>
      <c r="F731" s="18">
        <v>890000</v>
      </c>
      <c r="G731" s="7"/>
      <c r="H731" s="11" t="s">
        <v>2419</v>
      </c>
    </row>
    <row r="732" spans="1:8" ht="63.75" x14ac:dyDescent="0.25">
      <c r="A732" s="4" t="s">
        <v>12</v>
      </c>
      <c r="B732" s="9" t="s">
        <v>2420</v>
      </c>
      <c r="C732" s="9" t="s">
        <v>2421</v>
      </c>
      <c r="D732" s="10" t="s">
        <v>2379</v>
      </c>
      <c r="E732" s="10" t="s">
        <v>2421</v>
      </c>
      <c r="F732" s="18">
        <v>5100004</v>
      </c>
      <c r="G732" s="7">
        <v>2000000</v>
      </c>
      <c r="H732" s="11" t="s">
        <v>2422</v>
      </c>
    </row>
    <row r="733" spans="1:8" ht="63.75" x14ac:dyDescent="0.25">
      <c r="A733" s="4" t="s">
        <v>18</v>
      </c>
      <c r="B733" s="9" t="s">
        <v>2423</v>
      </c>
      <c r="C733" s="9" t="s">
        <v>2424</v>
      </c>
      <c r="D733" s="10" t="s">
        <v>2379</v>
      </c>
      <c r="E733" s="10" t="s">
        <v>2388</v>
      </c>
      <c r="F733" s="18">
        <v>1000000</v>
      </c>
      <c r="G733" s="7"/>
      <c r="H733" s="11" t="s">
        <v>2425</v>
      </c>
    </row>
    <row r="734" spans="1:8" ht="63.75" x14ac:dyDescent="0.25">
      <c r="A734" s="4" t="s">
        <v>18</v>
      </c>
      <c r="B734" s="9" t="s">
        <v>2426</v>
      </c>
      <c r="C734" s="9" t="s">
        <v>2427</v>
      </c>
      <c r="D734" s="10" t="s">
        <v>2379</v>
      </c>
      <c r="E734" s="10" t="s">
        <v>2428</v>
      </c>
      <c r="F734" s="18">
        <v>1219768</v>
      </c>
      <c r="G734" s="7">
        <v>500000</v>
      </c>
      <c r="H734" s="11" t="s">
        <v>2429</v>
      </c>
    </row>
    <row r="735" spans="1:8" ht="51" x14ac:dyDescent="0.25">
      <c r="A735" s="4" t="s">
        <v>18</v>
      </c>
      <c r="B735" s="9" t="s">
        <v>2430</v>
      </c>
      <c r="C735" s="9" t="s">
        <v>2431</v>
      </c>
      <c r="D735" s="10" t="s">
        <v>2432</v>
      </c>
      <c r="E735" s="10" t="s">
        <v>2433</v>
      </c>
      <c r="F735" s="18">
        <v>1500000</v>
      </c>
      <c r="G735" s="7"/>
      <c r="H735" s="11" t="s">
        <v>2434</v>
      </c>
    </row>
    <row r="736" spans="1:8" ht="38.25" x14ac:dyDescent="0.25">
      <c r="A736" s="4" t="s">
        <v>18</v>
      </c>
      <c r="B736" s="9" t="s">
        <v>2435</v>
      </c>
      <c r="C736" s="9" t="s">
        <v>2436</v>
      </c>
      <c r="D736" s="10" t="s">
        <v>2432</v>
      </c>
      <c r="E736" s="10" t="s">
        <v>2437</v>
      </c>
      <c r="F736" s="18">
        <v>2500000</v>
      </c>
      <c r="G736" s="7">
        <v>1000000</v>
      </c>
      <c r="H736" s="11" t="s">
        <v>2438</v>
      </c>
    </row>
    <row r="737" spans="1:8" ht="38.25" x14ac:dyDescent="0.25">
      <c r="A737" s="4" t="s">
        <v>18</v>
      </c>
      <c r="B737" s="9" t="s">
        <v>2439</v>
      </c>
      <c r="C737" s="9" t="s">
        <v>2440</v>
      </c>
      <c r="D737" s="10" t="s">
        <v>2441</v>
      </c>
      <c r="E737" s="10" t="s">
        <v>2442</v>
      </c>
      <c r="F737" s="18">
        <v>7000000</v>
      </c>
      <c r="G737" s="7">
        <v>4503652</v>
      </c>
      <c r="H737" s="11" t="s">
        <v>2443</v>
      </c>
    </row>
    <row r="738" spans="1:8" ht="63.75" x14ac:dyDescent="0.25">
      <c r="A738" s="4" t="s">
        <v>12</v>
      </c>
      <c r="B738" s="9" t="s">
        <v>2444</v>
      </c>
      <c r="C738" s="9" t="s">
        <v>2445</v>
      </c>
      <c r="D738" s="10" t="s">
        <v>2441</v>
      </c>
      <c r="E738" s="10" t="s">
        <v>2446</v>
      </c>
      <c r="F738" s="18">
        <v>5000000</v>
      </c>
      <c r="G738" s="7">
        <v>3000000</v>
      </c>
      <c r="H738" s="11" t="s">
        <v>2447</v>
      </c>
    </row>
    <row r="739" spans="1:8" ht="51" x14ac:dyDescent="0.25">
      <c r="A739" s="4" t="s">
        <v>12</v>
      </c>
      <c r="B739" s="9" t="s">
        <v>2448</v>
      </c>
      <c r="C739" s="9" t="s">
        <v>2449</v>
      </c>
      <c r="D739" s="10" t="s">
        <v>2441</v>
      </c>
      <c r="E739" s="10" t="s">
        <v>2450</v>
      </c>
      <c r="F739" s="18">
        <v>2032750</v>
      </c>
      <c r="G739" s="7">
        <f>500000+1532750</f>
        <v>2032750</v>
      </c>
      <c r="H739" s="11" t="s">
        <v>2451</v>
      </c>
    </row>
    <row r="740" spans="1:8" ht="63.75" x14ac:dyDescent="0.25">
      <c r="A740" s="4" t="s">
        <v>12</v>
      </c>
      <c r="B740" s="9" t="s">
        <v>2452</v>
      </c>
      <c r="C740" s="9" t="s">
        <v>2453</v>
      </c>
      <c r="D740" s="10" t="s">
        <v>2441</v>
      </c>
      <c r="E740" s="10" t="s">
        <v>2442</v>
      </c>
      <c r="F740" s="18">
        <v>2541404</v>
      </c>
      <c r="G740" s="7">
        <v>2541404</v>
      </c>
      <c r="H740" s="11" t="s">
        <v>2454</v>
      </c>
    </row>
    <row r="741" spans="1:8" ht="51" x14ac:dyDescent="0.25">
      <c r="A741" s="4" t="s">
        <v>12</v>
      </c>
      <c r="B741" s="9" t="s">
        <v>2455</v>
      </c>
      <c r="C741" s="9" t="s">
        <v>2456</v>
      </c>
      <c r="D741" s="10" t="s">
        <v>2441</v>
      </c>
      <c r="E741" s="10" t="s">
        <v>2457</v>
      </c>
      <c r="F741" s="18">
        <v>5000000</v>
      </c>
      <c r="G741" s="7">
        <v>2000000</v>
      </c>
      <c r="H741" s="11" t="s">
        <v>2458</v>
      </c>
    </row>
    <row r="742" spans="1:8" ht="51" x14ac:dyDescent="0.25">
      <c r="A742" s="4" t="s">
        <v>12</v>
      </c>
      <c r="B742" s="9" t="s">
        <v>2459</v>
      </c>
      <c r="C742" s="9" t="s">
        <v>2449</v>
      </c>
      <c r="D742" s="10" t="s">
        <v>2441</v>
      </c>
      <c r="E742" s="10" t="s">
        <v>2460</v>
      </c>
      <c r="F742" s="18">
        <v>3110598</v>
      </c>
      <c r="G742" s="7">
        <f>2000000+1110598</f>
        <v>3110598</v>
      </c>
      <c r="H742" s="11" t="s">
        <v>2461</v>
      </c>
    </row>
    <row r="743" spans="1:8" ht="51" x14ac:dyDescent="0.25">
      <c r="A743" s="4" t="s">
        <v>18</v>
      </c>
      <c r="B743" s="9" t="s">
        <v>2462</v>
      </c>
      <c r="C743" s="9" t="s">
        <v>2463</v>
      </c>
      <c r="D743" s="10" t="s">
        <v>2441</v>
      </c>
      <c r="E743" s="10" t="s">
        <v>2457</v>
      </c>
      <c r="F743" s="18">
        <v>5000000</v>
      </c>
      <c r="G743" s="7">
        <v>2000000</v>
      </c>
      <c r="H743" s="11" t="s">
        <v>2464</v>
      </c>
    </row>
    <row r="744" spans="1:8" ht="25.5" x14ac:dyDescent="0.25">
      <c r="A744" s="4" t="s">
        <v>18</v>
      </c>
      <c r="B744" s="9" t="s">
        <v>2465</v>
      </c>
      <c r="C744" s="9" t="s">
        <v>2466</v>
      </c>
      <c r="D744" s="10" t="s">
        <v>2441</v>
      </c>
      <c r="E744" s="10" t="s">
        <v>2446</v>
      </c>
      <c r="F744" s="18">
        <v>2000000</v>
      </c>
      <c r="G744" s="7"/>
      <c r="H744" s="11" t="s">
        <v>2467</v>
      </c>
    </row>
    <row r="745" spans="1:8" ht="25.5" x14ac:dyDescent="0.25">
      <c r="A745" s="4" t="s">
        <v>12</v>
      </c>
      <c r="B745" s="9" t="s">
        <v>2468</v>
      </c>
      <c r="C745" s="9" t="s">
        <v>2469</v>
      </c>
      <c r="D745" s="10" t="s">
        <v>2441</v>
      </c>
      <c r="E745" s="10" t="s">
        <v>2450</v>
      </c>
      <c r="F745" s="18">
        <v>5000000</v>
      </c>
      <c r="G745" s="7">
        <f>450000+1000000</f>
        <v>1450000</v>
      </c>
      <c r="H745" s="11" t="s">
        <v>2470</v>
      </c>
    </row>
    <row r="746" spans="1:8" ht="38.25" x14ac:dyDescent="0.25">
      <c r="A746" s="4" t="s">
        <v>12</v>
      </c>
      <c r="B746" s="9" t="s">
        <v>2471</v>
      </c>
      <c r="C746" s="9" t="s">
        <v>2472</v>
      </c>
      <c r="D746" s="10" t="s">
        <v>2441</v>
      </c>
      <c r="E746" s="10" t="s">
        <v>2442</v>
      </c>
      <c r="F746" s="18">
        <v>3500000</v>
      </c>
      <c r="G746" s="7">
        <v>3000000</v>
      </c>
      <c r="H746" s="11" t="s">
        <v>2473</v>
      </c>
    </row>
    <row r="747" spans="1:8" ht="51" x14ac:dyDescent="0.25">
      <c r="A747" s="4" t="s">
        <v>12</v>
      </c>
      <c r="B747" s="9" t="s">
        <v>2474</v>
      </c>
      <c r="C747" s="9" t="s">
        <v>2475</v>
      </c>
      <c r="D747" s="10" t="s">
        <v>2441</v>
      </c>
      <c r="E747" s="10" t="s">
        <v>2476</v>
      </c>
      <c r="F747" s="18">
        <v>5140197</v>
      </c>
      <c r="G747" s="7">
        <f>1500000+1500000</f>
        <v>3000000</v>
      </c>
      <c r="H747" s="11" t="s">
        <v>2477</v>
      </c>
    </row>
    <row r="748" spans="1:8" ht="63.75" x14ac:dyDescent="0.25">
      <c r="A748" s="4" t="s">
        <v>18</v>
      </c>
      <c r="B748" s="9" t="s">
        <v>2478</v>
      </c>
      <c r="C748" s="9" t="s">
        <v>2479</v>
      </c>
      <c r="D748" s="10" t="s">
        <v>2441</v>
      </c>
      <c r="E748" s="10" t="s">
        <v>2460</v>
      </c>
      <c r="F748" s="18">
        <v>1000000</v>
      </c>
      <c r="G748" s="7"/>
      <c r="H748" s="11" t="s">
        <v>2480</v>
      </c>
    </row>
    <row r="749" spans="1:8" ht="76.5" x14ac:dyDescent="0.25">
      <c r="A749" s="4" t="s">
        <v>18</v>
      </c>
      <c r="B749" s="9" t="s">
        <v>2481</v>
      </c>
      <c r="C749" s="9" t="s">
        <v>1162</v>
      </c>
      <c r="D749" s="10" t="s">
        <v>2482</v>
      </c>
      <c r="E749" s="10" t="s">
        <v>2483</v>
      </c>
      <c r="F749" s="18">
        <v>10000000</v>
      </c>
      <c r="G749" s="7"/>
      <c r="H749" s="11" t="s">
        <v>2484</v>
      </c>
    </row>
    <row r="750" spans="1:8" ht="51" x14ac:dyDescent="0.25">
      <c r="A750" s="4" t="s">
        <v>18</v>
      </c>
      <c r="B750" s="9" t="s">
        <v>2485</v>
      </c>
      <c r="C750" s="9" t="s">
        <v>1162</v>
      </c>
      <c r="D750" s="10" t="s">
        <v>2482</v>
      </c>
      <c r="E750" s="10" t="s">
        <v>2483</v>
      </c>
      <c r="F750" s="18">
        <v>1000000</v>
      </c>
      <c r="G750" s="7">
        <v>750000</v>
      </c>
      <c r="H750" s="11" t="s">
        <v>2486</v>
      </c>
    </row>
    <row r="751" spans="1:8" ht="63.75" x14ac:dyDescent="0.25">
      <c r="A751" s="4" t="s">
        <v>12</v>
      </c>
      <c r="B751" s="9" t="s">
        <v>2487</v>
      </c>
      <c r="C751" s="9" t="s">
        <v>2488</v>
      </c>
      <c r="D751" s="10" t="s">
        <v>2482</v>
      </c>
      <c r="E751" s="10" t="s">
        <v>2489</v>
      </c>
      <c r="F751" s="18">
        <v>500000</v>
      </c>
      <c r="G751" s="7">
        <v>500000</v>
      </c>
      <c r="H751" s="11" t="s">
        <v>2490</v>
      </c>
    </row>
    <row r="752" spans="1:8" ht="51" x14ac:dyDescent="0.25">
      <c r="A752" s="4" t="s">
        <v>12</v>
      </c>
      <c r="B752" s="9" t="s">
        <v>2491</v>
      </c>
      <c r="C752" s="9" t="s">
        <v>2492</v>
      </c>
      <c r="D752" s="10" t="s">
        <v>2493</v>
      </c>
      <c r="E752" s="10" t="s">
        <v>2494</v>
      </c>
      <c r="F752" s="18">
        <v>4000000</v>
      </c>
      <c r="G752" s="7"/>
      <c r="H752" s="11" t="s">
        <v>2495</v>
      </c>
    </row>
    <row r="753" spans="1:8" ht="63.75" x14ac:dyDescent="0.25">
      <c r="A753" s="4" t="s">
        <v>12</v>
      </c>
      <c r="B753" s="9" t="s">
        <v>2496</v>
      </c>
      <c r="C753" s="9" t="s">
        <v>2496</v>
      </c>
      <c r="D753" s="10" t="s">
        <v>2493</v>
      </c>
      <c r="E753" s="10" t="s">
        <v>2494</v>
      </c>
      <c r="F753" s="18">
        <v>1300000</v>
      </c>
      <c r="G753" s="7"/>
      <c r="H753" s="11" t="s">
        <v>2497</v>
      </c>
    </row>
    <row r="754" spans="1:8" ht="38.25" x14ac:dyDescent="0.25">
      <c r="A754" s="4" t="s">
        <v>12</v>
      </c>
      <c r="B754" s="9" t="s">
        <v>2498</v>
      </c>
      <c r="C754" s="9" t="s">
        <v>2499</v>
      </c>
      <c r="D754" s="10" t="s">
        <v>2493</v>
      </c>
      <c r="E754" s="10" t="s">
        <v>2494</v>
      </c>
      <c r="F754" s="18">
        <v>2326881</v>
      </c>
      <c r="G754" s="7">
        <v>2000000</v>
      </c>
      <c r="H754" s="11" t="s">
        <v>2500</v>
      </c>
    </row>
    <row r="755" spans="1:8" ht="51" x14ac:dyDescent="0.25">
      <c r="A755" s="4" t="s">
        <v>12</v>
      </c>
      <c r="B755" s="9" t="s">
        <v>2501</v>
      </c>
      <c r="C755" s="9" t="s">
        <v>2502</v>
      </c>
      <c r="D755" s="10" t="s">
        <v>2493</v>
      </c>
      <c r="E755" s="10" t="s">
        <v>2494</v>
      </c>
      <c r="F755" s="18">
        <v>6000000</v>
      </c>
      <c r="G755" s="7">
        <f>2000000+2000000</f>
        <v>4000000</v>
      </c>
      <c r="H755" s="11" t="s">
        <v>2503</v>
      </c>
    </row>
    <row r="756" spans="1:8" ht="38.25" x14ac:dyDescent="0.25">
      <c r="A756" s="4" t="s">
        <v>18</v>
      </c>
      <c r="B756" s="9" t="s">
        <v>2504</v>
      </c>
      <c r="C756" s="9" t="s">
        <v>2505</v>
      </c>
      <c r="D756" s="10" t="s">
        <v>2493</v>
      </c>
      <c r="E756" s="10" t="s">
        <v>2494</v>
      </c>
      <c r="F756" s="18">
        <v>2000000</v>
      </c>
      <c r="G756" s="7"/>
      <c r="H756" s="11" t="s">
        <v>2506</v>
      </c>
    </row>
    <row r="757" spans="1:8" ht="63.75" x14ac:dyDescent="0.25">
      <c r="A757" s="4" t="s">
        <v>12</v>
      </c>
      <c r="B757" s="9" t="s">
        <v>2507</v>
      </c>
      <c r="C757" s="9" t="s">
        <v>2508</v>
      </c>
      <c r="D757" s="10" t="s">
        <v>2493</v>
      </c>
      <c r="E757" s="10" t="s">
        <v>2494</v>
      </c>
      <c r="F757" s="18">
        <v>2500000</v>
      </c>
      <c r="G757" s="7">
        <v>1000000</v>
      </c>
      <c r="H757" s="11" t="s">
        <v>2509</v>
      </c>
    </row>
    <row r="758" spans="1:8" ht="76.5" x14ac:dyDescent="0.25">
      <c r="A758" s="4" t="s">
        <v>12</v>
      </c>
      <c r="B758" s="9" t="s">
        <v>2510</v>
      </c>
      <c r="C758" s="9" t="s">
        <v>2511</v>
      </c>
      <c r="D758" s="10" t="s">
        <v>2493</v>
      </c>
      <c r="E758" s="10" t="s">
        <v>2494</v>
      </c>
      <c r="F758" s="18">
        <v>3000000</v>
      </c>
      <c r="G758" s="7">
        <v>2000000</v>
      </c>
      <c r="H758" s="11" t="s">
        <v>2512</v>
      </c>
    </row>
    <row r="759" spans="1:8" ht="51" x14ac:dyDescent="0.25">
      <c r="A759" s="4" t="s">
        <v>12</v>
      </c>
      <c r="B759" s="9" t="s">
        <v>2513</v>
      </c>
      <c r="C759" s="9" t="s">
        <v>2514</v>
      </c>
      <c r="D759" s="10" t="s">
        <v>2493</v>
      </c>
      <c r="E759" s="10" t="s">
        <v>2494</v>
      </c>
      <c r="F759" s="18">
        <v>10000000</v>
      </c>
      <c r="G759" s="7">
        <v>10000000</v>
      </c>
      <c r="H759" s="11" t="s">
        <v>2515</v>
      </c>
    </row>
    <row r="760" spans="1:8" ht="63.75" x14ac:dyDescent="0.25">
      <c r="A760" s="4" t="s">
        <v>18</v>
      </c>
      <c r="B760" s="9" t="s">
        <v>2516</v>
      </c>
      <c r="C760" s="9" t="s">
        <v>2514</v>
      </c>
      <c r="D760" s="10" t="s">
        <v>2493</v>
      </c>
      <c r="E760" s="10" t="s">
        <v>2494</v>
      </c>
      <c r="F760" s="18">
        <v>10000000</v>
      </c>
      <c r="G760" s="7">
        <v>5000000</v>
      </c>
      <c r="H760" s="11" t="s">
        <v>2517</v>
      </c>
    </row>
    <row r="761" spans="1:8" ht="51" x14ac:dyDescent="0.25">
      <c r="A761" s="4" t="s">
        <v>12</v>
      </c>
      <c r="B761" s="9" t="s">
        <v>2518</v>
      </c>
      <c r="C761" s="9" t="s">
        <v>2519</v>
      </c>
      <c r="D761" s="10" t="s">
        <v>2493</v>
      </c>
      <c r="E761" s="10" t="s">
        <v>2494</v>
      </c>
      <c r="F761" s="18">
        <v>7248910</v>
      </c>
      <c r="G761" s="7"/>
      <c r="H761" s="11" t="s">
        <v>2520</v>
      </c>
    </row>
    <row r="762" spans="1:8" ht="38.25" x14ac:dyDescent="0.25">
      <c r="A762" s="4" t="s">
        <v>12</v>
      </c>
      <c r="B762" s="9" t="s">
        <v>2521</v>
      </c>
      <c r="C762" s="9" t="s">
        <v>2522</v>
      </c>
      <c r="D762" s="10" t="s">
        <v>2493</v>
      </c>
      <c r="E762" s="10" t="s">
        <v>2494</v>
      </c>
      <c r="F762" s="18">
        <v>4000000</v>
      </c>
      <c r="G762" s="7">
        <v>4000000</v>
      </c>
      <c r="H762" s="11" t="s">
        <v>2523</v>
      </c>
    </row>
    <row r="763" spans="1:8" ht="51" x14ac:dyDescent="0.25">
      <c r="A763" s="4" t="s">
        <v>18</v>
      </c>
      <c r="B763" s="9" t="s">
        <v>2524</v>
      </c>
      <c r="C763" s="9" t="s">
        <v>2505</v>
      </c>
      <c r="D763" s="10" t="s">
        <v>2493</v>
      </c>
      <c r="E763" s="10" t="s">
        <v>2494</v>
      </c>
      <c r="F763" s="18">
        <v>8000000</v>
      </c>
      <c r="G763" s="7"/>
      <c r="H763" s="11" t="s">
        <v>2525</v>
      </c>
    </row>
    <row r="764" spans="1:8" ht="63.75" x14ac:dyDescent="0.25">
      <c r="A764" s="4" t="s">
        <v>12</v>
      </c>
      <c r="B764" s="9" t="s">
        <v>2526</v>
      </c>
      <c r="C764" s="9" t="s">
        <v>2527</v>
      </c>
      <c r="D764" s="10" t="s">
        <v>2493</v>
      </c>
      <c r="E764" s="10" t="s">
        <v>2494</v>
      </c>
      <c r="F764" s="18">
        <v>3250000</v>
      </c>
      <c r="G764" s="7"/>
      <c r="H764" s="11" t="s">
        <v>2528</v>
      </c>
    </row>
    <row r="765" spans="1:8" ht="51" x14ac:dyDescent="0.25">
      <c r="A765" s="4" t="s">
        <v>12</v>
      </c>
      <c r="B765" s="9" t="s">
        <v>2529</v>
      </c>
      <c r="C765" s="9" t="s">
        <v>2530</v>
      </c>
      <c r="D765" s="10" t="s">
        <v>2493</v>
      </c>
      <c r="E765" s="10" t="s">
        <v>2531</v>
      </c>
      <c r="F765" s="18">
        <v>1000000</v>
      </c>
      <c r="G765" s="7"/>
      <c r="H765" s="11" t="s">
        <v>2532</v>
      </c>
    </row>
    <row r="766" spans="1:8" ht="38.25" x14ac:dyDescent="0.25">
      <c r="A766" s="4" t="s">
        <v>12</v>
      </c>
      <c r="B766" s="9" t="s">
        <v>2533</v>
      </c>
      <c r="C766" s="9" t="s">
        <v>2534</v>
      </c>
      <c r="D766" s="10" t="s">
        <v>2493</v>
      </c>
      <c r="E766" s="10" t="s">
        <v>2535</v>
      </c>
      <c r="F766" s="18">
        <v>1000000</v>
      </c>
      <c r="G766" s="7">
        <v>1000000</v>
      </c>
      <c r="H766" s="11" t="s">
        <v>2536</v>
      </c>
    </row>
    <row r="767" spans="1:8" ht="51" x14ac:dyDescent="0.25">
      <c r="A767" s="4" t="s">
        <v>18</v>
      </c>
      <c r="B767" s="9" t="s">
        <v>2537</v>
      </c>
      <c r="C767" s="9" t="s">
        <v>2538</v>
      </c>
      <c r="D767" s="10" t="s">
        <v>2493</v>
      </c>
      <c r="E767" s="10" t="s">
        <v>2494</v>
      </c>
      <c r="F767" s="18">
        <v>1815000</v>
      </c>
      <c r="G767" s="7"/>
      <c r="H767" s="11" t="s">
        <v>2539</v>
      </c>
    </row>
    <row r="768" spans="1:8" ht="25.5" x14ac:dyDescent="0.25">
      <c r="A768" s="4" t="s">
        <v>18</v>
      </c>
      <c r="B768" s="9" t="s">
        <v>2540</v>
      </c>
      <c r="C768" s="9" t="s">
        <v>2541</v>
      </c>
      <c r="D768" s="10" t="s">
        <v>2493</v>
      </c>
      <c r="E768" s="10" t="s">
        <v>2494</v>
      </c>
      <c r="F768" s="18">
        <v>3250000</v>
      </c>
      <c r="G768" s="7">
        <v>1000000</v>
      </c>
      <c r="H768" s="11" t="s">
        <v>2542</v>
      </c>
    </row>
    <row r="769" spans="1:8" ht="38.25" x14ac:dyDescent="0.25">
      <c r="A769" s="4" t="s">
        <v>12</v>
      </c>
      <c r="B769" s="9" t="s">
        <v>2543</v>
      </c>
      <c r="C769" s="9" t="s">
        <v>2544</v>
      </c>
      <c r="D769" s="10" t="s">
        <v>2493</v>
      </c>
      <c r="E769" s="10" t="s">
        <v>2494</v>
      </c>
      <c r="F769" s="18">
        <v>10000000</v>
      </c>
      <c r="G769" s="7"/>
      <c r="H769" s="11" t="s">
        <v>2545</v>
      </c>
    </row>
    <row r="770" spans="1:8" ht="89.25" x14ac:dyDescent="0.25">
      <c r="A770" s="4" t="s">
        <v>18</v>
      </c>
      <c r="B770" s="9" t="s">
        <v>2546</v>
      </c>
      <c r="C770" s="9" t="s">
        <v>2547</v>
      </c>
      <c r="D770" s="10" t="s">
        <v>2493</v>
      </c>
      <c r="E770" s="10" t="s">
        <v>2547</v>
      </c>
      <c r="F770" s="18">
        <v>3006232</v>
      </c>
      <c r="G770" s="7"/>
      <c r="H770" s="11" t="s">
        <v>2548</v>
      </c>
    </row>
    <row r="771" spans="1:8" ht="63.75" x14ac:dyDescent="0.25">
      <c r="A771" s="4" t="s">
        <v>12</v>
      </c>
      <c r="B771" s="9" t="s">
        <v>2549</v>
      </c>
      <c r="C771" s="9" t="s">
        <v>2550</v>
      </c>
      <c r="D771" s="10" t="s">
        <v>2493</v>
      </c>
      <c r="E771" s="10" t="s">
        <v>2494</v>
      </c>
      <c r="F771" s="18">
        <v>5000000</v>
      </c>
      <c r="G771" s="7"/>
      <c r="H771" s="11" t="s">
        <v>2551</v>
      </c>
    </row>
    <row r="772" spans="1:8" ht="51" x14ac:dyDescent="0.25">
      <c r="A772" s="4" t="s">
        <v>18</v>
      </c>
      <c r="B772" s="9" t="s">
        <v>2552</v>
      </c>
      <c r="C772" s="9" t="s">
        <v>2553</v>
      </c>
      <c r="D772" s="10" t="s">
        <v>2493</v>
      </c>
      <c r="E772" s="10" t="s">
        <v>2494</v>
      </c>
      <c r="F772" s="18">
        <v>2150000</v>
      </c>
      <c r="G772" s="7"/>
      <c r="H772" s="11" t="s">
        <v>2554</v>
      </c>
    </row>
    <row r="773" spans="1:8" ht="38.25" x14ac:dyDescent="0.25">
      <c r="A773" s="4" t="s">
        <v>12</v>
      </c>
      <c r="B773" s="9" t="s">
        <v>2555</v>
      </c>
      <c r="C773" s="9" t="s">
        <v>2556</v>
      </c>
      <c r="D773" s="10" t="s">
        <v>2493</v>
      </c>
      <c r="E773" s="10" t="s">
        <v>2557</v>
      </c>
      <c r="F773" s="18">
        <v>4211685</v>
      </c>
      <c r="G773" s="7">
        <f>3200000+1000000</f>
        <v>4200000</v>
      </c>
      <c r="H773" s="11" t="s">
        <v>2558</v>
      </c>
    </row>
    <row r="774" spans="1:8" ht="51" x14ac:dyDescent="0.25">
      <c r="A774" s="4" t="s">
        <v>12</v>
      </c>
      <c r="B774" s="9" t="s">
        <v>2559</v>
      </c>
      <c r="C774" s="9" t="s">
        <v>2560</v>
      </c>
      <c r="D774" s="10" t="s">
        <v>2493</v>
      </c>
      <c r="E774" s="10" t="s">
        <v>2560</v>
      </c>
      <c r="F774" s="18">
        <v>5000000</v>
      </c>
      <c r="G774" s="7">
        <v>3500000</v>
      </c>
      <c r="H774" s="11" t="s">
        <v>2561</v>
      </c>
    </row>
    <row r="775" spans="1:8" ht="63.75" x14ac:dyDescent="0.25">
      <c r="A775" s="4" t="s">
        <v>12</v>
      </c>
      <c r="B775" s="9" t="s">
        <v>2562</v>
      </c>
      <c r="C775" s="9" t="s">
        <v>2563</v>
      </c>
      <c r="D775" s="10" t="s">
        <v>2493</v>
      </c>
      <c r="E775" s="10" t="s">
        <v>2564</v>
      </c>
      <c r="F775" s="18">
        <v>4700000</v>
      </c>
      <c r="G775" s="7">
        <v>1500000</v>
      </c>
      <c r="H775" s="11" t="s">
        <v>2565</v>
      </c>
    </row>
    <row r="776" spans="1:8" ht="63.75" x14ac:dyDescent="0.25">
      <c r="A776" s="4" t="s">
        <v>12</v>
      </c>
      <c r="B776" s="9" t="s">
        <v>2566</v>
      </c>
      <c r="C776" s="9" t="s">
        <v>2567</v>
      </c>
      <c r="D776" s="10" t="s">
        <v>2493</v>
      </c>
      <c r="E776" s="10" t="s">
        <v>2568</v>
      </c>
      <c r="F776" s="18">
        <v>2500000</v>
      </c>
      <c r="G776" s="7">
        <v>1500000</v>
      </c>
      <c r="H776" s="11" t="s">
        <v>2569</v>
      </c>
    </row>
    <row r="777" spans="1:8" ht="76.5" x14ac:dyDescent="0.25">
      <c r="A777" s="4" t="s">
        <v>18</v>
      </c>
      <c r="B777" s="9" t="s">
        <v>2570</v>
      </c>
      <c r="C777" s="9" t="s">
        <v>2571</v>
      </c>
      <c r="D777" s="10" t="s">
        <v>2493</v>
      </c>
      <c r="E777" s="10" t="s">
        <v>2572</v>
      </c>
      <c r="F777" s="18">
        <v>895000</v>
      </c>
      <c r="G777" s="7"/>
      <c r="H777" s="11" t="s">
        <v>2573</v>
      </c>
    </row>
    <row r="778" spans="1:8" ht="38.25" x14ac:dyDescent="0.25">
      <c r="A778" s="4" t="s">
        <v>18</v>
      </c>
      <c r="B778" s="9" t="s">
        <v>2574</v>
      </c>
      <c r="C778" s="9" t="s">
        <v>2575</v>
      </c>
      <c r="D778" s="10" t="s">
        <v>2493</v>
      </c>
      <c r="E778" s="10" t="s">
        <v>2494</v>
      </c>
      <c r="F778" s="18">
        <v>3000000</v>
      </c>
      <c r="G778" s="7">
        <v>1500000</v>
      </c>
      <c r="H778" s="11" t="s">
        <v>2576</v>
      </c>
    </row>
    <row r="779" spans="1:8" ht="51" x14ac:dyDescent="0.25">
      <c r="A779" s="4" t="s">
        <v>12</v>
      </c>
      <c r="B779" s="9" t="s">
        <v>2577</v>
      </c>
      <c r="C779" s="9" t="s">
        <v>2578</v>
      </c>
      <c r="D779" s="10" t="s">
        <v>2493</v>
      </c>
      <c r="E779" s="10" t="s">
        <v>2494</v>
      </c>
      <c r="F779" s="18">
        <v>3000000</v>
      </c>
      <c r="G779" s="7">
        <v>2500000</v>
      </c>
      <c r="H779" s="11" t="s">
        <v>2579</v>
      </c>
    </row>
    <row r="780" spans="1:8" ht="76.5" x14ac:dyDescent="0.25">
      <c r="A780" s="4" t="s">
        <v>12</v>
      </c>
      <c r="B780" s="9" t="s">
        <v>2580</v>
      </c>
      <c r="C780" s="9" t="s">
        <v>2581</v>
      </c>
      <c r="D780" s="10" t="s">
        <v>2493</v>
      </c>
      <c r="E780" s="10" t="s">
        <v>2494</v>
      </c>
      <c r="F780" s="18">
        <v>1000000</v>
      </c>
      <c r="G780" s="7">
        <v>1000000</v>
      </c>
      <c r="H780" s="11" t="s">
        <v>2582</v>
      </c>
    </row>
    <row r="782" spans="1:8" x14ac:dyDescent="0.25">
      <c r="G782" s="23"/>
    </row>
  </sheetData>
  <sheetProtection algorithmName="SHA-512" hashValue="XWQEsT+YoZ5cHWK8SDN8MoEB9YqB9lHsLF7oNeaO+bc7g5G0BbGjy73XykWZIStqdkeqDlWwykKQWFyV5+lKdA==" saltValue="W06RlfiyJzBKckFcRtFOQg==" spinCount="100000" sheet="1" objects="1" scenarios="1" autoFilter="0"/>
  <mergeCells count="4">
    <mergeCell ref="A1:H1"/>
    <mergeCell ref="A2:H2"/>
    <mergeCell ref="A3:H3"/>
    <mergeCell ref="A4:H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0F3B8DD6992F4B9C1DE9DD96E4486F" ma:contentTypeVersion="2" ma:contentTypeDescription="Create a new document." ma:contentTypeScope="" ma:versionID="7ad8ec248fe312b9dc894641bff4c9fd">
  <xsd:schema xmlns:xsd="http://www.w3.org/2001/XMLSchema" xmlns:xs="http://www.w3.org/2001/XMLSchema" xmlns:p="http://schemas.microsoft.com/office/2006/metadata/properties" xmlns:ns1="http://schemas.microsoft.com/sharepoint/v3" xmlns:ns2="bfdc0969-8447-451b-99af-f83fc3c713f3" targetNamespace="http://schemas.microsoft.com/office/2006/metadata/properties" ma:root="true" ma:fieldsID="6a8c71706f1c6f62e424fe97951f1408" ns1:_="" ns2:_="">
    <xsd:import namespace="http://schemas.microsoft.com/sharepoint/v3"/>
    <xsd:import namespace="bfdc0969-8447-451b-99af-f83fc3c713f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fdc0969-8447-451b-99af-f83fc3c713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7C64135-50AD-48C3-9DA6-EDF73F0ED35A}"/>
</file>

<file path=customXml/itemProps2.xml><?xml version="1.0" encoding="utf-8"?>
<ds:datastoreItem xmlns:ds="http://schemas.openxmlformats.org/officeDocument/2006/customXml" ds:itemID="{985D1346-55E6-4216-9CB8-DD97462F4F3E}"/>
</file>

<file path=customXml/itemProps3.xml><?xml version="1.0" encoding="utf-8"?>
<ds:datastoreItem xmlns:ds="http://schemas.openxmlformats.org/officeDocument/2006/customXml" ds:itemID="{4EC72E63-94A2-494B-B13F-3F5D5060D2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Commonwealth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Reidlinger, Holli J</dc:creator>
  <cp:lastModifiedBy>Reidlinger, Holli J</cp:lastModifiedBy>
  <dcterms:created xsi:type="dcterms:W3CDTF">2022-06-23T12:14:42Z</dcterms:created>
  <dcterms:modified xsi:type="dcterms:W3CDTF">2022-06-23T14:36:16Z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0x010100420F3B8DD6992F4B9C1DE9DD96E4486F</vt:lpwstr>
  </property>
</Properties>
</file>