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lockStructure="1"/>
  <bookViews>
    <workbookView xWindow="9705" yWindow="195" windowWidth="8760" windowHeight="11385" activeTab="11"/>
  </bookViews>
  <sheets>
    <sheet name="Jul" sheetId="1" r:id="rId1"/>
    <sheet name="Aug" sheetId="2" r:id="rId2"/>
    <sheet name="Sep" sheetId="4" r:id="rId3"/>
    <sheet name="Oct" sheetId="5" r:id="rId4"/>
    <sheet name="Nov" sheetId="6" r:id="rId5"/>
    <sheet name="Dec" sheetId="7" r:id="rId6"/>
    <sheet name="Jan" sheetId="8" r:id="rId7"/>
    <sheet name="Feb" sheetId="9" r:id="rId8"/>
    <sheet name="Mar" sheetId="10" r:id="rId9"/>
    <sheet name="Apr" sheetId="11" r:id="rId10"/>
    <sheet name="May" sheetId="12" r:id="rId11"/>
    <sheet name="Jun" sheetId="3" r:id="rId12"/>
  </sheets>
  <calcPr calcId="145621"/>
</workbook>
</file>

<file path=xl/calcChain.xml><?xml version="1.0" encoding="utf-8"?>
<calcChain xmlns="http://schemas.openxmlformats.org/spreadsheetml/2006/main">
  <c r="C72" i="6" l="1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H5" i="1"/>
  <c r="H6" i="1"/>
  <c r="H6" i="2" s="1"/>
  <c r="H7" i="1"/>
  <c r="H7" i="2" s="1"/>
  <c r="H8" i="1"/>
  <c r="H8" i="2" s="1"/>
  <c r="H8" i="4" s="1"/>
  <c r="H8" i="5" s="1"/>
  <c r="H8" i="6" s="1"/>
  <c r="H8" i="7" s="1"/>
  <c r="H8" i="8" s="1"/>
  <c r="H8" i="9" s="1"/>
  <c r="H8" i="10" s="1"/>
  <c r="H8" i="11" s="1"/>
  <c r="H8" i="12" s="1"/>
  <c r="H8" i="3" s="1"/>
  <c r="H9" i="1"/>
  <c r="H10" i="1"/>
  <c r="H10" i="2" s="1"/>
  <c r="H11" i="1"/>
  <c r="H11" i="2" s="1"/>
  <c r="H11" i="4" s="1"/>
  <c r="H12" i="1"/>
  <c r="H12" i="2" s="1"/>
  <c r="H12" i="4" s="1"/>
  <c r="H13" i="1"/>
  <c r="H14" i="1"/>
  <c r="H14" i="2" s="1"/>
  <c r="H15" i="1"/>
  <c r="H15" i="2" s="1"/>
  <c r="H16" i="1"/>
  <c r="H16" i="2" s="1"/>
  <c r="H16" i="4" s="1"/>
  <c r="H16" i="5" s="1"/>
  <c r="H17" i="1"/>
  <c r="H18" i="1"/>
  <c r="H18" i="2" s="1"/>
  <c r="H19" i="1"/>
  <c r="H19" i="2" s="1"/>
  <c r="H19" i="4" s="1"/>
  <c r="H20" i="1"/>
  <c r="H20" i="2" s="1"/>
  <c r="H20" i="4" s="1"/>
  <c r="H21" i="1"/>
  <c r="H22" i="1"/>
  <c r="H22" i="2" s="1"/>
  <c r="H23" i="1"/>
  <c r="H23" i="2" s="1"/>
  <c r="H24" i="1"/>
  <c r="H24" i="2" s="1"/>
  <c r="H24" i="4" s="1"/>
  <c r="H24" i="5" s="1"/>
  <c r="H24" i="6" s="1"/>
  <c r="H24" i="7" s="1"/>
  <c r="H24" i="8" s="1"/>
  <c r="H24" i="9" s="1"/>
  <c r="H24" i="10" s="1"/>
  <c r="H24" i="11" s="1"/>
  <c r="H24" i="12" s="1"/>
  <c r="H24" i="3" s="1"/>
  <c r="H25" i="1"/>
  <c r="H26" i="1"/>
  <c r="H26" i="2" s="1"/>
  <c r="H27" i="1"/>
  <c r="H27" i="2" s="1"/>
  <c r="H27" i="4" s="1"/>
  <c r="H28" i="1"/>
  <c r="H28" i="2" s="1"/>
  <c r="H28" i="4" s="1"/>
  <c r="H29" i="1"/>
  <c r="H30" i="1"/>
  <c r="H30" i="2" s="1"/>
  <c r="H31" i="1"/>
  <c r="H31" i="2" s="1"/>
  <c r="H32" i="1"/>
  <c r="H32" i="2" s="1"/>
  <c r="H32" i="4" s="1"/>
  <c r="H33" i="1"/>
  <c r="H34" i="1"/>
  <c r="H34" i="2" s="1"/>
  <c r="H35" i="1"/>
  <c r="H35" i="2" s="1"/>
  <c r="H36" i="1"/>
  <c r="H36" i="2" s="1"/>
  <c r="H36" i="4" s="1"/>
  <c r="H36" i="5" s="1"/>
  <c r="H36" i="6" s="1"/>
  <c r="H36" i="7" s="1"/>
  <c r="H36" i="8" s="1"/>
  <c r="H36" i="9" s="1"/>
  <c r="H36" i="10" s="1"/>
  <c r="H36" i="11" s="1"/>
  <c r="H36" i="12" s="1"/>
  <c r="H36" i="3" s="1"/>
  <c r="H37" i="1"/>
  <c r="H38" i="1"/>
  <c r="H38" i="2" s="1"/>
  <c r="H39" i="1"/>
  <c r="H39" i="2" s="1"/>
  <c r="H39" i="4" s="1"/>
  <c r="H40" i="1"/>
  <c r="H40" i="2" s="1"/>
  <c r="H40" i="4" s="1"/>
  <c r="H41" i="1"/>
  <c r="H42" i="1"/>
  <c r="H42" i="2" s="1"/>
  <c r="H43" i="1"/>
  <c r="H43" i="2" s="1"/>
  <c r="H44" i="1"/>
  <c r="H44" i="2" s="1"/>
  <c r="H44" i="4" s="1"/>
  <c r="H44" i="5" s="1"/>
  <c r="H45" i="1"/>
  <c r="H45" i="2" s="1"/>
  <c r="H45" i="4" s="1"/>
  <c r="H45" i="5" s="1"/>
  <c r="H45" i="6" s="1"/>
  <c r="H46" i="1"/>
  <c r="H46" i="2" s="1"/>
  <c r="H46" i="4" s="1"/>
  <c r="H47" i="1"/>
  <c r="H47" i="2" s="1"/>
  <c r="H47" i="4" s="1"/>
  <c r="H48" i="1"/>
  <c r="H49" i="1"/>
  <c r="H49" i="2" s="1"/>
  <c r="H49" i="4" s="1"/>
  <c r="H49" i="5" s="1"/>
  <c r="H49" i="6" s="1"/>
  <c r="H50" i="1"/>
  <c r="H50" i="2" s="1"/>
  <c r="H51" i="1"/>
  <c r="H51" i="2" s="1"/>
  <c r="H51" i="4" s="1"/>
  <c r="H51" i="5" s="1"/>
  <c r="H51" i="6" s="1"/>
  <c r="H51" i="7" s="1"/>
  <c r="H51" i="8" s="1"/>
  <c r="H51" i="9" s="1"/>
  <c r="H51" i="10" s="1"/>
  <c r="H51" i="11" s="1"/>
  <c r="H51" i="12" s="1"/>
  <c r="H51" i="3" s="1"/>
  <c r="H52" i="1"/>
  <c r="H53" i="1"/>
  <c r="H53" i="2" s="1"/>
  <c r="H53" i="4" s="1"/>
  <c r="H53" i="5" s="1"/>
  <c r="H53" i="6" s="1"/>
  <c r="H54" i="1"/>
  <c r="H54" i="2" s="1"/>
  <c r="H54" i="4" s="1"/>
  <c r="H55" i="1"/>
  <c r="H55" i="2" s="1"/>
  <c r="H55" i="4" s="1"/>
  <c r="H56" i="1"/>
  <c r="H57" i="1"/>
  <c r="H57" i="2" s="1"/>
  <c r="H58" i="1"/>
  <c r="H58" i="2" s="1"/>
  <c r="H59" i="1"/>
  <c r="H59" i="2" s="1"/>
  <c r="H59" i="4" s="1"/>
  <c r="H59" i="5" s="1"/>
  <c r="H60" i="1"/>
  <c r="H61" i="1"/>
  <c r="H61" i="2" s="1"/>
  <c r="H62" i="1"/>
  <c r="H62" i="2" s="1"/>
  <c r="H62" i="4" s="1"/>
  <c r="H63" i="1"/>
  <c r="H63" i="2" s="1"/>
  <c r="H63" i="4" s="1"/>
  <c r="H64" i="1"/>
  <c r="H65" i="1"/>
  <c r="H65" i="2" s="1"/>
  <c r="H66" i="1"/>
  <c r="H66" i="2" s="1"/>
  <c r="H67" i="1"/>
  <c r="H67" i="2" s="1"/>
  <c r="H67" i="4" s="1"/>
  <c r="H67" i="5" s="1"/>
  <c r="H67" i="6" s="1"/>
  <c r="H67" i="7" s="1"/>
  <c r="H67" i="8" s="1"/>
  <c r="H67" i="9" s="1"/>
  <c r="H67" i="10" s="1"/>
  <c r="H67" i="11" s="1"/>
  <c r="H67" i="12" s="1"/>
  <c r="H67" i="3" s="1"/>
  <c r="H68" i="1"/>
  <c r="H69" i="1"/>
  <c r="H69" i="2" s="1"/>
  <c r="H70" i="1"/>
  <c r="H70" i="2" s="1"/>
  <c r="H70" i="4" s="1"/>
  <c r="H71" i="1"/>
  <c r="H71" i="2" s="1"/>
  <c r="H71" i="4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C73" i="3"/>
  <c r="C72" i="3"/>
  <c r="E73" i="3"/>
  <c r="E72" i="3"/>
  <c r="G73" i="3"/>
  <c r="G72" i="3"/>
  <c r="E73" i="12"/>
  <c r="G73" i="12"/>
  <c r="E72" i="12"/>
  <c r="G72" i="12"/>
  <c r="C73" i="12"/>
  <c r="C72" i="12"/>
  <c r="E73" i="11"/>
  <c r="G73" i="11"/>
  <c r="C73" i="11"/>
  <c r="E72" i="11"/>
  <c r="G72" i="11"/>
  <c r="C72" i="11"/>
  <c r="E73" i="10"/>
  <c r="G73" i="10"/>
  <c r="C73" i="10"/>
  <c r="E72" i="10"/>
  <c r="G72" i="10"/>
  <c r="C72" i="10"/>
  <c r="E73" i="9"/>
  <c r="G73" i="9"/>
  <c r="C73" i="9"/>
  <c r="E72" i="9"/>
  <c r="G72" i="9"/>
  <c r="C72" i="9"/>
  <c r="E73" i="8"/>
  <c r="G73" i="8"/>
  <c r="C73" i="8"/>
  <c r="E72" i="8"/>
  <c r="G72" i="8"/>
  <c r="C72" i="8"/>
  <c r="E73" i="7"/>
  <c r="G73" i="7"/>
  <c r="C73" i="7"/>
  <c r="E72" i="7"/>
  <c r="G72" i="7"/>
  <c r="C72" i="7"/>
  <c r="E73" i="6"/>
  <c r="G73" i="6"/>
  <c r="C73" i="6"/>
  <c r="E72" i="6"/>
  <c r="G72" i="6"/>
  <c r="E73" i="5"/>
  <c r="G73" i="5"/>
  <c r="C73" i="5"/>
  <c r="E72" i="5"/>
  <c r="G72" i="5"/>
  <c r="C72" i="5"/>
  <c r="E73" i="4"/>
  <c r="G73" i="4"/>
  <c r="C73" i="4"/>
  <c r="E72" i="4"/>
  <c r="G72" i="4"/>
  <c r="C72" i="4"/>
  <c r="E73" i="2"/>
  <c r="G73" i="2"/>
  <c r="C73" i="2"/>
  <c r="E72" i="2"/>
  <c r="G72" i="2"/>
  <c r="C72" i="2"/>
  <c r="E73" i="1"/>
  <c r="G73" i="1"/>
  <c r="E72" i="1"/>
  <c r="G72" i="1"/>
  <c r="C73" i="1"/>
  <c r="C72" i="1"/>
  <c r="I73" i="12" l="1"/>
  <c r="C74" i="12"/>
  <c r="C74" i="11"/>
  <c r="C74" i="10"/>
  <c r="C74" i="9"/>
  <c r="C74" i="8"/>
  <c r="C74" i="7"/>
  <c r="G74" i="8"/>
  <c r="C74" i="6"/>
  <c r="C74" i="5"/>
  <c r="E74" i="6"/>
  <c r="C74" i="4"/>
  <c r="I72" i="4"/>
  <c r="C74" i="2"/>
  <c r="I73" i="2"/>
  <c r="E74" i="7"/>
  <c r="E74" i="9"/>
  <c r="E74" i="11"/>
  <c r="J69" i="1"/>
  <c r="J38" i="1"/>
  <c r="J65" i="1"/>
  <c r="J61" i="1"/>
  <c r="J53" i="1"/>
  <c r="J49" i="1"/>
  <c r="J45" i="1"/>
  <c r="J34" i="1"/>
  <c r="C74" i="1"/>
  <c r="E74" i="1"/>
  <c r="J26" i="1"/>
  <c r="J22" i="1"/>
  <c r="J18" i="1"/>
  <c r="J10" i="1"/>
  <c r="J6" i="1"/>
  <c r="G74" i="1"/>
  <c r="D73" i="1"/>
  <c r="D72" i="1"/>
  <c r="J62" i="1"/>
  <c r="J50" i="1"/>
  <c r="J25" i="1"/>
  <c r="J70" i="1"/>
  <c r="J66" i="1"/>
  <c r="J58" i="1"/>
  <c r="J54" i="1"/>
  <c r="J46" i="1"/>
  <c r="J43" i="1"/>
  <c r="J39" i="1"/>
  <c r="J35" i="1"/>
  <c r="J31" i="1"/>
  <c r="J27" i="1"/>
  <c r="J23" i="1"/>
  <c r="J19" i="1"/>
  <c r="J15" i="1"/>
  <c r="J11" i="1"/>
  <c r="J7" i="1"/>
  <c r="J68" i="1"/>
  <c r="J64" i="1"/>
  <c r="J60" i="1"/>
  <c r="J56" i="1"/>
  <c r="J52" i="1"/>
  <c r="J48" i="1"/>
  <c r="J41" i="1"/>
  <c r="J37" i="1"/>
  <c r="J29" i="1"/>
  <c r="J21" i="1"/>
  <c r="J17" i="1"/>
  <c r="J13" i="1"/>
  <c r="J9" i="1"/>
  <c r="J5" i="1"/>
  <c r="J71" i="1"/>
  <c r="J67" i="1"/>
  <c r="J63" i="1"/>
  <c r="J59" i="1"/>
  <c r="J55" i="1"/>
  <c r="J51" i="1"/>
  <c r="J47" i="1"/>
  <c r="J44" i="1"/>
  <c r="J40" i="1"/>
  <c r="J36" i="1"/>
  <c r="J32" i="1"/>
  <c r="J28" i="1"/>
  <c r="J24" i="1"/>
  <c r="J20" i="1"/>
  <c r="J16" i="1"/>
  <c r="J12" i="1"/>
  <c r="J8" i="1"/>
  <c r="J69" i="2"/>
  <c r="J38" i="2"/>
  <c r="J26" i="2"/>
  <c r="J18" i="2"/>
  <c r="J10" i="2"/>
  <c r="J57" i="1"/>
  <c r="J42" i="1"/>
  <c r="J30" i="1"/>
  <c r="J14" i="1"/>
  <c r="G74" i="7"/>
  <c r="E74" i="10"/>
  <c r="E74" i="12"/>
  <c r="G74" i="2"/>
  <c r="E74" i="4"/>
  <c r="E74" i="3"/>
  <c r="J19" i="2"/>
  <c r="I73" i="11"/>
  <c r="I73" i="10"/>
  <c r="I73" i="9"/>
  <c r="I73" i="8"/>
  <c r="I72" i="8"/>
  <c r="E74" i="8"/>
  <c r="I73" i="7"/>
  <c r="I72" i="7"/>
  <c r="I73" i="6"/>
  <c r="J59" i="5"/>
  <c r="J44" i="5"/>
  <c r="J16" i="5"/>
  <c r="I73" i="5"/>
  <c r="G74" i="5"/>
  <c r="E74" i="5"/>
  <c r="I73" i="4"/>
  <c r="J70" i="4"/>
  <c r="J62" i="4"/>
  <c r="J54" i="4"/>
  <c r="J46" i="4"/>
  <c r="J39" i="4"/>
  <c r="J27" i="4"/>
  <c r="J19" i="4"/>
  <c r="J11" i="4"/>
  <c r="I72" i="2"/>
  <c r="J65" i="2"/>
  <c r="H65" i="4"/>
  <c r="H65" i="5" s="1"/>
  <c r="H65" i="6" s="1"/>
  <c r="H65" i="7" s="1"/>
  <c r="H65" i="8" s="1"/>
  <c r="H65" i="9" s="1"/>
  <c r="H61" i="4"/>
  <c r="H61" i="5" s="1"/>
  <c r="H61" i="6" s="1"/>
  <c r="J61" i="6" s="1"/>
  <c r="J61" i="2"/>
  <c r="J57" i="2"/>
  <c r="H57" i="4"/>
  <c r="H57" i="5" s="1"/>
  <c r="H57" i="6" s="1"/>
  <c r="J57" i="6" s="1"/>
  <c r="J42" i="2"/>
  <c r="H42" i="4"/>
  <c r="H42" i="5" s="1"/>
  <c r="H42" i="6" s="1"/>
  <c r="H42" i="7" s="1"/>
  <c r="J34" i="2"/>
  <c r="H34" i="4"/>
  <c r="H34" i="5" s="1"/>
  <c r="H34" i="6" s="1"/>
  <c r="J34" i="6" s="1"/>
  <c r="J30" i="2"/>
  <c r="H30" i="4"/>
  <c r="H30" i="5" s="1"/>
  <c r="H30" i="6" s="1"/>
  <c r="J30" i="6" s="1"/>
  <c r="J22" i="2"/>
  <c r="H22" i="4"/>
  <c r="H22" i="5" s="1"/>
  <c r="H22" i="6" s="1"/>
  <c r="H22" i="7" s="1"/>
  <c r="H22" i="8" s="1"/>
  <c r="H22" i="9" s="1"/>
  <c r="J14" i="2"/>
  <c r="H14" i="4"/>
  <c r="H14" i="5" s="1"/>
  <c r="H14" i="6" s="1"/>
  <c r="J14" i="6" s="1"/>
  <c r="J6" i="2"/>
  <c r="H6" i="4"/>
  <c r="H6" i="5" s="1"/>
  <c r="H6" i="6" s="1"/>
  <c r="H6" i="7" s="1"/>
  <c r="H6" i="8" s="1"/>
  <c r="H6" i="9" s="1"/>
  <c r="J49" i="2"/>
  <c r="H73" i="1"/>
  <c r="J54" i="2"/>
  <c r="J27" i="2"/>
  <c r="F73" i="1"/>
  <c r="I73" i="1"/>
  <c r="H68" i="2"/>
  <c r="H68" i="4" s="1"/>
  <c r="H68" i="5" s="1"/>
  <c r="H68" i="6" s="1"/>
  <c r="H68" i="7" s="1"/>
  <c r="H68" i="8" s="1"/>
  <c r="H68" i="9" s="1"/>
  <c r="H68" i="10" s="1"/>
  <c r="H68" i="11" s="1"/>
  <c r="H68" i="12" s="1"/>
  <c r="H68" i="3" s="1"/>
  <c r="H64" i="2"/>
  <c r="H64" i="4" s="1"/>
  <c r="H64" i="5" s="1"/>
  <c r="H64" i="6" s="1"/>
  <c r="H64" i="7" s="1"/>
  <c r="H64" i="8" s="1"/>
  <c r="H64" i="9" s="1"/>
  <c r="H64" i="10" s="1"/>
  <c r="H64" i="11" s="1"/>
  <c r="H64" i="12" s="1"/>
  <c r="H64" i="3" s="1"/>
  <c r="H60" i="2"/>
  <c r="H60" i="4" s="1"/>
  <c r="H60" i="5" s="1"/>
  <c r="H60" i="6" s="1"/>
  <c r="H60" i="7" s="1"/>
  <c r="H60" i="8" s="1"/>
  <c r="H60" i="9" s="1"/>
  <c r="H60" i="10" s="1"/>
  <c r="H60" i="11" s="1"/>
  <c r="H60" i="12" s="1"/>
  <c r="H60" i="3" s="1"/>
  <c r="H56" i="2"/>
  <c r="H56" i="4" s="1"/>
  <c r="H56" i="5" s="1"/>
  <c r="H56" i="6" s="1"/>
  <c r="H56" i="7" s="1"/>
  <c r="H56" i="8" s="1"/>
  <c r="H56" i="9" s="1"/>
  <c r="H56" i="10" s="1"/>
  <c r="H56" i="11" s="1"/>
  <c r="H56" i="12" s="1"/>
  <c r="H56" i="3" s="1"/>
  <c r="H52" i="2"/>
  <c r="H52" i="4" s="1"/>
  <c r="H52" i="5" s="1"/>
  <c r="H52" i="6" s="1"/>
  <c r="H52" i="7" s="1"/>
  <c r="H52" i="8" s="1"/>
  <c r="H52" i="9" s="1"/>
  <c r="H52" i="10" s="1"/>
  <c r="H52" i="11" s="1"/>
  <c r="H52" i="12" s="1"/>
  <c r="H52" i="3" s="1"/>
  <c r="H48" i="2"/>
  <c r="H48" i="4" s="1"/>
  <c r="H48" i="5" s="1"/>
  <c r="H48" i="6" s="1"/>
  <c r="H48" i="7" s="1"/>
  <c r="H48" i="8" s="1"/>
  <c r="H48" i="9" s="1"/>
  <c r="H48" i="10" s="1"/>
  <c r="H48" i="11" s="1"/>
  <c r="H48" i="12" s="1"/>
  <c r="H48" i="3" s="1"/>
  <c r="H41" i="2"/>
  <c r="H41" i="4" s="1"/>
  <c r="H41" i="5" s="1"/>
  <c r="H41" i="6" s="1"/>
  <c r="H41" i="7" s="1"/>
  <c r="H41" i="8" s="1"/>
  <c r="H41" i="9" s="1"/>
  <c r="H41" i="10" s="1"/>
  <c r="H41" i="11" s="1"/>
  <c r="H41" i="12" s="1"/>
  <c r="H41" i="3" s="1"/>
  <c r="H37" i="2"/>
  <c r="H37" i="4" s="1"/>
  <c r="H37" i="5" s="1"/>
  <c r="H37" i="6" s="1"/>
  <c r="H37" i="7" s="1"/>
  <c r="H37" i="8" s="1"/>
  <c r="H37" i="9" s="1"/>
  <c r="H37" i="10" s="1"/>
  <c r="H37" i="11" s="1"/>
  <c r="H37" i="12" s="1"/>
  <c r="H37" i="3" s="1"/>
  <c r="H33" i="2"/>
  <c r="H33" i="4" s="1"/>
  <c r="H33" i="5" s="1"/>
  <c r="H33" i="6" s="1"/>
  <c r="H33" i="7" s="1"/>
  <c r="H33" i="8" s="1"/>
  <c r="H33" i="9" s="1"/>
  <c r="H33" i="10" s="1"/>
  <c r="H33" i="11" s="1"/>
  <c r="H33" i="12" s="1"/>
  <c r="H33" i="3" s="1"/>
  <c r="H29" i="2"/>
  <c r="H29" i="4" s="1"/>
  <c r="H29" i="5" s="1"/>
  <c r="H29" i="6" s="1"/>
  <c r="H29" i="7" s="1"/>
  <c r="H29" i="8" s="1"/>
  <c r="H29" i="9" s="1"/>
  <c r="H29" i="10" s="1"/>
  <c r="H29" i="11" s="1"/>
  <c r="H29" i="12" s="1"/>
  <c r="H29" i="3" s="1"/>
  <c r="H25" i="2"/>
  <c r="H25" i="4" s="1"/>
  <c r="H25" i="5" s="1"/>
  <c r="H25" i="6" s="1"/>
  <c r="H25" i="7" s="1"/>
  <c r="H25" i="8" s="1"/>
  <c r="H25" i="9" s="1"/>
  <c r="H25" i="10" s="1"/>
  <c r="H25" i="11" s="1"/>
  <c r="H25" i="12" s="1"/>
  <c r="H25" i="3" s="1"/>
  <c r="H21" i="2"/>
  <c r="H21" i="4" s="1"/>
  <c r="H21" i="5" s="1"/>
  <c r="H21" i="6" s="1"/>
  <c r="H21" i="7" s="1"/>
  <c r="H21" i="8" s="1"/>
  <c r="H21" i="9" s="1"/>
  <c r="H21" i="10" s="1"/>
  <c r="H21" i="11" s="1"/>
  <c r="H21" i="12" s="1"/>
  <c r="H21" i="3" s="1"/>
  <c r="H17" i="2"/>
  <c r="H17" i="4" s="1"/>
  <c r="H17" i="5" s="1"/>
  <c r="H17" i="6" s="1"/>
  <c r="H17" i="7" s="1"/>
  <c r="H17" i="8" s="1"/>
  <c r="H17" i="9" s="1"/>
  <c r="H17" i="10" s="1"/>
  <c r="H17" i="11" s="1"/>
  <c r="H17" i="12" s="1"/>
  <c r="H17" i="3" s="1"/>
  <c r="H13" i="2"/>
  <c r="H13" i="4" s="1"/>
  <c r="H13" i="5" s="1"/>
  <c r="H13" i="6" s="1"/>
  <c r="H13" i="7" s="1"/>
  <c r="H13" i="8" s="1"/>
  <c r="H13" i="9" s="1"/>
  <c r="H13" i="10" s="1"/>
  <c r="H13" i="11" s="1"/>
  <c r="H13" i="12" s="1"/>
  <c r="H13" i="3" s="1"/>
  <c r="H9" i="2"/>
  <c r="H9" i="4" s="1"/>
  <c r="H9" i="5" s="1"/>
  <c r="H9" i="6" s="1"/>
  <c r="H9" i="7" s="1"/>
  <c r="H9" i="8" s="1"/>
  <c r="H9" i="9" s="1"/>
  <c r="H9" i="10" s="1"/>
  <c r="H9" i="11" s="1"/>
  <c r="H9" i="12" s="1"/>
  <c r="H9" i="3" s="1"/>
  <c r="H5" i="2"/>
  <c r="H5" i="4" s="1"/>
  <c r="H5" i="5" s="1"/>
  <c r="H5" i="6" s="1"/>
  <c r="H5" i="7" s="1"/>
  <c r="H5" i="8" s="1"/>
  <c r="H5" i="9" s="1"/>
  <c r="H5" i="10" s="1"/>
  <c r="H5" i="11" s="1"/>
  <c r="H5" i="12" s="1"/>
  <c r="H5" i="3" s="1"/>
  <c r="J70" i="2"/>
  <c r="J39" i="2"/>
  <c r="J11" i="2"/>
  <c r="J33" i="1"/>
  <c r="C74" i="3"/>
  <c r="G74" i="3"/>
  <c r="I73" i="3"/>
  <c r="H49" i="7"/>
  <c r="H49" i="8" s="1"/>
  <c r="H49" i="9" s="1"/>
  <c r="H49" i="10" s="1"/>
  <c r="H49" i="11" s="1"/>
  <c r="H49" i="12" s="1"/>
  <c r="H49" i="3" s="1"/>
  <c r="J49" i="6"/>
  <c r="H53" i="7"/>
  <c r="H53" i="8" s="1"/>
  <c r="H53" i="9" s="1"/>
  <c r="H53" i="10" s="1"/>
  <c r="H53" i="11" s="1"/>
  <c r="H53" i="12" s="1"/>
  <c r="H53" i="3" s="1"/>
  <c r="J53" i="6"/>
  <c r="H45" i="7"/>
  <c r="H45" i="8" s="1"/>
  <c r="H45" i="9" s="1"/>
  <c r="H45" i="10" s="1"/>
  <c r="H45" i="11" s="1"/>
  <c r="H45" i="12" s="1"/>
  <c r="H45" i="3" s="1"/>
  <c r="J45" i="6"/>
  <c r="J67" i="9"/>
  <c r="J51" i="9"/>
  <c r="J36" i="9"/>
  <c r="J24" i="9"/>
  <c r="J8" i="9"/>
  <c r="J62" i="2"/>
  <c r="J53" i="2"/>
  <c r="H70" i="5"/>
  <c r="H62" i="5"/>
  <c r="H54" i="5"/>
  <c r="H46" i="5"/>
  <c r="H39" i="5"/>
  <c r="H27" i="5"/>
  <c r="H19" i="5"/>
  <c r="H11" i="5"/>
  <c r="J67" i="5"/>
  <c r="J51" i="5"/>
  <c r="J36" i="5"/>
  <c r="J24" i="5"/>
  <c r="J8" i="5"/>
  <c r="J71" i="4"/>
  <c r="H71" i="5"/>
  <c r="J63" i="4"/>
  <c r="H63" i="5"/>
  <c r="J55" i="4"/>
  <c r="H55" i="5"/>
  <c r="J47" i="4"/>
  <c r="H47" i="5"/>
  <c r="J40" i="4"/>
  <c r="H40" i="5"/>
  <c r="J32" i="4"/>
  <c r="H32" i="5"/>
  <c r="J28" i="4"/>
  <c r="H28" i="5"/>
  <c r="J20" i="4"/>
  <c r="H20" i="5"/>
  <c r="J12" i="4"/>
  <c r="H12" i="5"/>
  <c r="H66" i="4"/>
  <c r="J66" i="2"/>
  <c r="H58" i="4"/>
  <c r="J58" i="2"/>
  <c r="H50" i="4"/>
  <c r="J50" i="2"/>
  <c r="H43" i="4"/>
  <c r="J43" i="2"/>
  <c r="H35" i="4"/>
  <c r="J35" i="2"/>
  <c r="H31" i="4"/>
  <c r="J31" i="2"/>
  <c r="H23" i="4"/>
  <c r="J23" i="2"/>
  <c r="H15" i="4"/>
  <c r="J15" i="2"/>
  <c r="H7" i="4"/>
  <c r="J7" i="2"/>
  <c r="J59" i="4"/>
  <c r="J44" i="4"/>
  <c r="J16" i="4"/>
  <c r="H59" i="6"/>
  <c r="H59" i="7" s="1"/>
  <c r="H59" i="8" s="1"/>
  <c r="H59" i="9" s="1"/>
  <c r="H59" i="10" s="1"/>
  <c r="H59" i="11" s="1"/>
  <c r="H59" i="12" s="1"/>
  <c r="H59" i="3" s="1"/>
  <c r="H44" i="6"/>
  <c r="H44" i="7" s="1"/>
  <c r="H44" i="8" s="1"/>
  <c r="H44" i="9" s="1"/>
  <c r="H44" i="10" s="1"/>
  <c r="H44" i="11" s="1"/>
  <c r="H44" i="12" s="1"/>
  <c r="H44" i="3" s="1"/>
  <c r="H16" i="6"/>
  <c r="H16" i="7" s="1"/>
  <c r="H16" i="8" s="1"/>
  <c r="H16" i="9" s="1"/>
  <c r="H16" i="10" s="1"/>
  <c r="H16" i="11" s="1"/>
  <c r="H16" i="12" s="1"/>
  <c r="H16" i="3" s="1"/>
  <c r="G74" i="9"/>
  <c r="J45" i="2"/>
  <c r="H69" i="4"/>
  <c r="H69" i="5" s="1"/>
  <c r="H69" i="6" s="1"/>
  <c r="H38" i="4"/>
  <c r="H38" i="5" s="1"/>
  <c r="H38" i="6" s="1"/>
  <c r="H26" i="4"/>
  <c r="H26" i="5" s="1"/>
  <c r="H26" i="6" s="1"/>
  <c r="H18" i="4"/>
  <c r="H18" i="5" s="1"/>
  <c r="H18" i="6" s="1"/>
  <c r="H10" i="4"/>
  <c r="H10" i="5" s="1"/>
  <c r="H10" i="6" s="1"/>
  <c r="J67" i="4"/>
  <c r="J51" i="4"/>
  <c r="J36" i="4"/>
  <c r="J24" i="4"/>
  <c r="J8" i="4"/>
  <c r="J36" i="10"/>
  <c r="J24" i="10"/>
  <c r="J8" i="10"/>
  <c r="J67" i="8"/>
  <c r="J51" i="8"/>
  <c r="J36" i="8"/>
  <c r="J24" i="8"/>
  <c r="J8" i="8"/>
  <c r="J67" i="7"/>
  <c r="J51" i="7"/>
  <c r="J36" i="7"/>
  <c r="J24" i="7"/>
  <c r="J8" i="7"/>
  <c r="J67" i="6"/>
  <c r="J51" i="6"/>
  <c r="J36" i="6"/>
  <c r="J24" i="6"/>
  <c r="J8" i="6"/>
  <c r="G74" i="4"/>
  <c r="G74" i="11"/>
  <c r="J46" i="2"/>
  <c r="J67" i="10"/>
  <c r="J51" i="10"/>
  <c r="D72" i="6"/>
  <c r="E74" i="2"/>
  <c r="J71" i="2"/>
  <c r="J67" i="2"/>
  <c r="J63" i="2"/>
  <c r="J59" i="2"/>
  <c r="J55" i="2"/>
  <c r="J51" i="2"/>
  <c r="J47" i="2"/>
  <c r="J44" i="2"/>
  <c r="J40" i="2"/>
  <c r="J36" i="2"/>
  <c r="J32" i="2"/>
  <c r="J28" i="2"/>
  <c r="J24" i="2"/>
  <c r="J20" i="2"/>
  <c r="J16" i="2"/>
  <c r="J12" i="2"/>
  <c r="J8" i="2"/>
  <c r="J67" i="11"/>
  <c r="J51" i="11"/>
  <c r="J36" i="11"/>
  <c r="J24" i="11"/>
  <c r="J8" i="11"/>
  <c r="J53" i="4"/>
  <c r="J49" i="4"/>
  <c r="J45" i="4"/>
  <c r="I72" i="11"/>
  <c r="J67" i="12"/>
  <c r="J51" i="12"/>
  <c r="J36" i="12"/>
  <c r="J24" i="12"/>
  <c r="J8" i="12"/>
  <c r="J53" i="5"/>
  <c r="J49" i="5"/>
  <c r="J45" i="5"/>
  <c r="G74" i="12"/>
  <c r="J73" i="3"/>
  <c r="I72" i="12"/>
  <c r="J72" i="3"/>
  <c r="I72" i="3"/>
  <c r="F72" i="3"/>
  <c r="I72" i="10"/>
  <c r="I72" i="9"/>
  <c r="I72" i="6"/>
  <c r="I72" i="5"/>
  <c r="I72" i="1"/>
  <c r="H72" i="1"/>
  <c r="F72" i="1"/>
  <c r="G74" i="10"/>
  <c r="G74" i="6"/>
  <c r="F73" i="2"/>
  <c r="D73" i="2"/>
  <c r="D72" i="2"/>
  <c r="F72" i="2"/>
  <c r="I74" i="3" l="1"/>
  <c r="I74" i="12"/>
  <c r="I74" i="4"/>
  <c r="J52" i="4"/>
  <c r="I74" i="2"/>
  <c r="I74" i="9"/>
  <c r="I74" i="8"/>
  <c r="J48" i="4"/>
  <c r="H61" i="7"/>
  <c r="H61" i="8" s="1"/>
  <c r="H61" i="9" s="1"/>
  <c r="H61" i="10" s="1"/>
  <c r="H61" i="11" s="1"/>
  <c r="H61" i="12" s="1"/>
  <c r="H61" i="3" s="1"/>
  <c r="J60" i="2"/>
  <c r="J60" i="5"/>
  <c r="F74" i="1"/>
  <c r="D74" i="1"/>
  <c r="I74" i="1"/>
  <c r="J56" i="11"/>
  <c r="J25" i="4"/>
  <c r="J6" i="5"/>
  <c r="H34" i="7"/>
  <c r="H34" i="8" s="1"/>
  <c r="H34" i="9" s="1"/>
  <c r="H34" i="10" s="1"/>
  <c r="H34" i="11" s="1"/>
  <c r="H34" i="12" s="1"/>
  <c r="H34" i="3" s="1"/>
  <c r="H74" i="1"/>
  <c r="J72" i="1"/>
  <c r="J73" i="1"/>
  <c r="J34" i="4"/>
  <c r="J57" i="4"/>
  <c r="J17" i="7"/>
  <c r="J17" i="4"/>
  <c r="J22" i="4"/>
  <c r="J17" i="6"/>
  <c r="J60" i="10"/>
  <c r="J22" i="5"/>
  <c r="J65" i="5"/>
  <c r="J17" i="2"/>
  <c r="J6" i="4"/>
  <c r="J17" i="5"/>
  <c r="J65" i="6"/>
  <c r="J33" i="8"/>
  <c r="J13" i="5"/>
  <c r="J41" i="5"/>
  <c r="I74" i="7"/>
  <c r="J21" i="7"/>
  <c r="J21" i="2"/>
  <c r="J13" i="11"/>
  <c r="J48" i="2"/>
  <c r="J29" i="5"/>
  <c r="J56" i="5"/>
  <c r="I74" i="11"/>
  <c r="I74" i="10"/>
  <c r="J60" i="11"/>
  <c r="J17" i="9"/>
  <c r="J41" i="11"/>
  <c r="J29" i="11"/>
  <c r="J33" i="10"/>
  <c r="J60" i="8"/>
  <c r="J33" i="12"/>
  <c r="J9" i="11"/>
  <c r="I74" i="6"/>
  <c r="J68" i="11"/>
  <c r="I74" i="5"/>
  <c r="J17" i="11"/>
  <c r="J59" i="11"/>
  <c r="J68" i="12"/>
  <c r="J44" i="8"/>
  <c r="J22" i="6"/>
  <c r="H57" i="7"/>
  <c r="H57" i="8" s="1"/>
  <c r="H57" i="9" s="1"/>
  <c r="H57" i="10" s="1"/>
  <c r="H57" i="11" s="1"/>
  <c r="H57" i="12" s="1"/>
  <c r="H57" i="3" s="1"/>
  <c r="J53" i="12"/>
  <c r="J48" i="9"/>
  <c r="J26" i="5"/>
  <c r="J44" i="12"/>
  <c r="J53" i="7"/>
  <c r="J64" i="12"/>
  <c r="J14" i="5"/>
  <c r="J14" i="4"/>
  <c r="J42" i="6"/>
  <c r="J53" i="11"/>
  <c r="J37" i="11"/>
  <c r="J5" i="10"/>
  <c r="J64" i="10"/>
  <c r="J48" i="7"/>
  <c r="J9" i="4"/>
  <c r="J30" i="5"/>
  <c r="J9" i="5"/>
  <c r="J25" i="5"/>
  <c r="J37" i="5"/>
  <c r="J52" i="5"/>
  <c r="J68" i="5"/>
  <c r="J53" i="10"/>
  <c r="J9" i="12"/>
  <c r="J52" i="12"/>
  <c r="J25" i="11"/>
  <c r="J25" i="12"/>
  <c r="J52" i="11"/>
  <c r="J21" i="9"/>
  <c r="J5" i="8"/>
  <c r="J64" i="8"/>
  <c r="J68" i="4"/>
  <c r="J30" i="4"/>
  <c r="J5" i="5"/>
  <c r="J21" i="5"/>
  <c r="J33" i="5"/>
  <c r="J48" i="5"/>
  <c r="J64" i="5"/>
  <c r="J49" i="8"/>
  <c r="J5" i="12"/>
  <c r="J37" i="12"/>
  <c r="H42" i="8"/>
  <c r="H42" i="9" s="1"/>
  <c r="H42" i="10" s="1"/>
  <c r="J42" i="7"/>
  <c r="J45" i="11"/>
  <c r="J21" i="10"/>
  <c r="J48" i="10"/>
  <c r="J5" i="9"/>
  <c r="J33" i="9"/>
  <c r="J64" i="9"/>
  <c r="J21" i="8"/>
  <c r="J48" i="8"/>
  <c r="J5" i="7"/>
  <c r="J33" i="7"/>
  <c r="J64" i="7"/>
  <c r="J5" i="4"/>
  <c r="J64" i="4"/>
  <c r="J45" i="9"/>
  <c r="J5" i="6"/>
  <c r="J33" i="6"/>
  <c r="J64" i="6"/>
  <c r="J5" i="11"/>
  <c r="J21" i="11"/>
  <c r="J33" i="11"/>
  <c r="J48" i="11"/>
  <c r="J64" i="11"/>
  <c r="J17" i="10"/>
  <c r="J60" i="9"/>
  <c r="J17" i="8"/>
  <c r="J60" i="7"/>
  <c r="J21" i="4"/>
  <c r="J37" i="4"/>
  <c r="J60" i="4"/>
  <c r="J34" i="5"/>
  <c r="J57" i="5"/>
  <c r="J59" i="12"/>
  <c r="J5" i="2"/>
  <c r="J33" i="2"/>
  <c r="J64" i="2"/>
  <c r="J26" i="4"/>
  <c r="J65" i="4"/>
  <c r="J44" i="11"/>
  <c r="J21" i="12"/>
  <c r="J48" i="12"/>
  <c r="J60" i="6"/>
  <c r="J44" i="6"/>
  <c r="J16" i="7"/>
  <c r="J44" i="10"/>
  <c r="J44" i="9"/>
  <c r="J33" i="4"/>
  <c r="J21" i="6"/>
  <c r="J48" i="6"/>
  <c r="J44" i="7"/>
  <c r="J59" i="8"/>
  <c r="J6" i="6"/>
  <c r="H6" i="10"/>
  <c r="J6" i="9"/>
  <c r="H22" i="10"/>
  <c r="J22" i="9"/>
  <c r="H65" i="10"/>
  <c r="J65" i="9"/>
  <c r="J29" i="10"/>
  <c r="J56" i="10"/>
  <c r="J13" i="9"/>
  <c r="J41" i="9"/>
  <c r="J29" i="8"/>
  <c r="J56" i="8"/>
  <c r="J13" i="7"/>
  <c r="J41" i="7"/>
  <c r="J10" i="5"/>
  <c r="J61" i="5"/>
  <c r="J16" i="12"/>
  <c r="J61" i="4"/>
  <c r="J45" i="8"/>
  <c r="J16" i="6"/>
  <c r="J59" i="9"/>
  <c r="H72" i="4"/>
  <c r="J9" i="10"/>
  <c r="J25" i="10"/>
  <c r="J37" i="10"/>
  <c r="J52" i="10"/>
  <c r="J68" i="10"/>
  <c r="J9" i="9"/>
  <c r="J25" i="9"/>
  <c r="J37" i="9"/>
  <c r="J52" i="9"/>
  <c r="J68" i="9"/>
  <c r="J9" i="8"/>
  <c r="J25" i="8"/>
  <c r="J37" i="8"/>
  <c r="J52" i="8"/>
  <c r="J68" i="8"/>
  <c r="J9" i="7"/>
  <c r="J25" i="7"/>
  <c r="J37" i="7"/>
  <c r="J52" i="7"/>
  <c r="J68" i="7"/>
  <c r="J42" i="5"/>
  <c r="J13" i="2"/>
  <c r="J29" i="2"/>
  <c r="J41" i="2"/>
  <c r="J56" i="2"/>
  <c r="J42" i="4"/>
  <c r="J49" i="7"/>
  <c r="J49" i="10"/>
  <c r="J49" i="12"/>
  <c r="J17" i="12"/>
  <c r="J60" i="12"/>
  <c r="H73" i="2"/>
  <c r="J13" i="6"/>
  <c r="J29" i="6"/>
  <c r="J41" i="6"/>
  <c r="J56" i="6"/>
  <c r="J16" i="10"/>
  <c r="H14" i="7"/>
  <c r="H30" i="7"/>
  <c r="J13" i="10"/>
  <c r="J41" i="10"/>
  <c r="J29" i="9"/>
  <c r="J56" i="9"/>
  <c r="J13" i="8"/>
  <c r="J41" i="8"/>
  <c r="J29" i="7"/>
  <c r="J56" i="7"/>
  <c r="H72" i="2"/>
  <c r="J49" i="11"/>
  <c r="J13" i="4"/>
  <c r="J29" i="4"/>
  <c r="J41" i="4"/>
  <c r="J56" i="4"/>
  <c r="J38" i="5"/>
  <c r="J9" i="2"/>
  <c r="J25" i="2"/>
  <c r="J37" i="2"/>
  <c r="J52" i="2"/>
  <c r="J68" i="2"/>
  <c r="J45" i="7"/>
  <c r="J49" i="9"/>
  <c r="J45" i="10"/>
  <c r="J45" i="12"/>
  <c r="J13" i="12"/>
  <c r="J29" i="12"/>
  <c r="J41" i="12"/>
  <c r="J56" i="12"/>
  <c r="J9" i="6"/>
  <c r="J25" i="6"/>
  <c r="J37" i="6"/>
  <c r="J52" i="6"/>
  <c r="J68" i="6"/>
  <c r="J59" i="10"/>
  <c r="J59" i="6"/>
  <c r="H18" i="7"/>
  <c r="J18" i="6"/>
  <c r="H69" i="7"/>
  <c r="J69" i="6"/>
  <c r="H7" i="5"/>
  <c r="J7" i="4"/>
  <c r="H23" i="5"/>
  <c r="J23" i="4"/>
  <c r="H35" i="5"/>
  <c r="J35" i="4"/>
  <c r="H50" i="5"/>
  <c r="J50" i="4"/>
  <c r="H66" i="5"/>
  <c r="J66" i="4"/>
  <c r="J27" i="5"/>
  <c r="H27" i="6"/>
  <c r="J54" i="5"/>
  <c r="H54" i="6"/>
  <c r="H10" i="7"/>
  <c r="J10" i="6"/>
  <c r="H38" i="7"/>
  <c r="J38" i="6"/>
  <c r="J12" i="5"/>
  <c r="H12" i="6"/>
  <c r="J28" i="5"/>
  <c r="H28" i="6"/>
  <c r="J40" i="5"/>
  <c r="H40" i="6"/>
  <c r="J55" i="5"/>
  <c r="H55" i="6"/>
  <c r="J71" i="5"/>
  <c r="H71" i="6"/>
  <c r="J19" i="5"/>
  <c r="H19" i="6"/>
  <c r="J46" i="5"/>
  <c r="H46" i="6"/>
  <c r="H15" i="5"/>
  <c r="J15" i="4"/>
  <c r="H31" i="5"/>
  <c r="J31" i="4"/>
  <c r="H43" i="5"/>
  <c r="J43" i="4"/>
  <c r="H58" i="5"/>
  <c r="J58" i="4"/>
  <c r="J11" i="5"/>
  <c r="H11" i="6"/>
  <c r="J39" i="5"/>
  <c r="H39" i="6"/>
  <c r="J70" i="5"/>
  <c r="H70" i="6"/>
  <c r="H26" i="7"/>
  <c r="J26" i="6"/>
  <c r="J20" i="5"/>
  <c r="H20" i="6"/>
  <c r="J32" i="5"/>
  <c r="H32" i="6"/>
  <c r="J47" i="5"/>
  <c r="H47" i="6"/>
  <c r="J63" i="5"/>
  <c r="H63" i="6"/>
  <c r="J62" i="5"/>
  <c r="H62" i="6"/>
  <c r="J69" i="5"/>
  <c r="J18" i="4"/>
  <c r="J6" i="7"/>
  <c r="J22" i="7"/>
  <c r="J65" i="7"/>
  <c r="J53" i="8"/>
  <c r="J16" i="9"/>
  <c r="J18" i="5"/>
  <c r="J10" i="4"/>
  <c r="J38" i="4"/>
  <c r="J69" i="4"/>
  <c r="J6" i="8"/>
  <c r="J22" i="8"/>
  <c r="J65" i="8"/>
  <c r="J53" i="9"/>
  <c r="J16" i="11"/>
  <c r="J59" i="7"/>
  <c r="J16" i="8"/>
  <c r="J74" i="3"/>
  <c r="H73" i="4"/>
  <c r="F72" i="4"/>
  <c r="F74" i="2"/>
  <c r="F73" i="4"/>
  <c r="D73" i="4"/>
  <c r="D72" i="4"/>
  <c r="D74" i="2"/>
  <c r="F72" i="5"/>
  <c r="J74" i="1" l="1"/>
  <c r="J61" i="12"/>
  <c r="J61" i="8"/>
  <c r="J34" i="8"/>
  <c r="J57" i="10"/>
  <c r="J57" i="12"/>
  <c r="J61" i="9"/>
  <c r="J61" i="11"/>
  <c r="J72" i="2"/>
  <c r="J61" i="10"/>
  <c r="J61" i="7"/>
  <c r="H74" i="4"/>
  <c r="J34" i="9"/>
  <c r="J34" i="11"/>
  <c r="J34" i="12"/>
  <c r="J34" i="7"/>
  <c r="J34" i="10"/>
  <c r="J73" i="2"/>
  <c r="J57" i="9"/>
  <c r="H72" i="5"/>
  <c r="J57" i="8"/>
  <c r="J42" i="9"/>
  <c r="J57" i="11"/>
  <c r="J57" i="7"/>
  <c r="H42" i="11"/>
  <c r="J42" i="10"/>
  <c r="H73" i="5"/>
  <c r="J42" i="8"/>
  <c r="H30" i="8"/>
  <c r="J30" i="7"/>
  <c r="H65" i="11"/>
  <c r="J65" i="10"/>
  <c r="H6" i="11"/>
  <c r="J6" i="10"/>
  <c r="H14" i="8"/>
  <c r="J14" i="7"/>
  <c r="H22" i="11"/>
  <c r="J22" i="10"/>
  <c r="H74" i="2"/>
  <c r="H62" i="7"/>
  <c r="J62" i="6"/>
  <c r="H63" i="7"/>
  <c r="J63" i="6"/>
  <c r="H32" i="7"/>
  <c r="J32" i="6"/>
  <c r="H39" i="7"/>
  <c r="J39" i="6"/>
  <c r="H46" i="7"/>
  <c r="J46" i="6"/>
  <c r="H71" i="7"/>
  <c r="J71" i="6"/>
  <c r="H40" i="7"/>
  <c r="J40" i="6"/>
  <c r="H12" i="7"/>
  <c r="J12" i="6"/>
  <c r="H27" i="7"/>
  <c r="J27" i="6"/>
  <c r="J58" i="5"/>
  <c r="H58" i="6"/>
  <c r="J31" i="5"/>
  <c r="H31" i="6"/>
  <c r="H38" i="8"/>
  <c r="J38" i="7"/>
  <c r="J66" i="5"/>
  <c r="H66" i="6"/>
  <c r="J35" i="5"/>
  <c r="H35" i="6"/>
  <c r="J7" i="5"/>
  <c r="H7" i="6"/>
  <c r="H18" i="8"/>
  <c r="J18" i="7"/>
  <c r="H47" i="7"/>
  <c r="J47" i="6"/>
  <c r="H20" i="7"/>
  <c r="J20" i="6"/>
  <c r="H70" i="7"/>
  <c r="J70" i="6"/>
  <c r="H11" i="7"/>
  <c r="J11" i="6"/>
  <c r="H19" i="7"/>
  <c r="J19" i="6"/>
  <c r="H55" i="7"/>
  <c r="J55" i="6"/>
  <c r="H28" i="7"/>
  <c r="J28" i="6"/>
  <c r="H54" i="7"/>
  <c r="J54" i="6"/>
  <c r="H26" i="8"/>
  <c r="J26" i="7"/>
  <c r="J43" i="5"/>
  <c r="H43" i="6"/>
  <c r="J15" i="5"/>
  <c r="H15" i="6"/>
  <c r="H10" i="8"/>
  <c r="J10" i="7"/>
  <c r="J50" i="5"/>
  <c r="H50" i="6"/>
  <c r="J23" i="5"/>
  <c r="H23" i="6"/>
  <c r="H69" i="8"/>
  <c r="J69" i="7"/>
  <c r="F73" i="5"/>
  <c r="F74" i="5" s="1"/>
  <c r="D74" i="4"/>
  <c r="F74" i="4"/>
  <c r="J73" i="4"/>
  <c r="J72" i="4"/>
  <c r="D73" i="5"/>
  <c r="D72" i="5"/>
  <c r="F72" i="6"/>
  <c r="J74" i="2" l="1"/>
  <c r="H74" i="5"/>
  <c r="H42" i="12"/>
  <c r="J42" i="11"/>
  <c r="H22" i="12"/>
  <c r="J22" i="11"/>
  <c r="H6" i="12"/>
  <c r="J6" i="11"/>
  <c r="H30" i="9"/>
  <c r="J30" i="8"/>
  <c r="H14" i="9"/>
  <c r="J14" i="8"/>
  <c r="H65" i="12"/>
  <c r="J65" i="11"/>
  <c r="H50" i="7"/>
  <c r="J50" i="6"/>
  <c r="H15" i="7"/>
  <c r="J15" i="6"/>
  <c r="H7" i="7"/>
  <c r="J7" i="6"/>
  <c r="H66" i="7"/>
  <c r="J66" i="6"/>
  <c r="H58" i="7"/>
  <c r="J58" i="6"/>
  <c r="H10" i="9"/>
  <c r="J10" i="8"/>
  <c r="H26" i="9"/>
  <c r="J26" i="8"/>
  <c r="J28" i="7"/>
  <c r="H28" i="8"/>
  <c r="H19" i="8"/>
  <c r="J19" i="7"/>
  <c r="H70" i="8"/>
  <c r="J70" i="7"/>
  <c r="J47" i="7"/>
  <c r="H47" i="8"/>
  <c r="H18" i="9"/>
  <c r="J18" i="8"/>
  <c r="H38" i="9"/>
  <c r="J38" i="8"/>
  <c r="H27" i="8"/>
  <c r="J27" i="7"/>
  <c r="J40" i="7"/>
  <c r="H40" i="8"/>
  <c r="H46" i="8"/>
  <c r="J46" i="7"/>
  <c r="J32" i="7"/>
  <c r="H32" i="8"/>
  <c r="H62" i="8"/>
  <c r="J62" i="7"/>
  <c r="H23" i="7"/>
  <c r="J23" i="6"/>
  <c r="H43" i="7"/>
  <c r="J43" i="6"/>
  <c r="H35" i="7"/>
  <c r="J35" i="6"/>
  <c r="H73" i="6"/>
  <c r="H31" i="7"/>
  <c r="J31" i="6"/>
  <c r="H69" i="9"/>
  <c r="J69" i="8"/>
  <c r="H54" i="8"/>
  <c r="J54" i="7"/>
  <c r="J55" i="7"/>
  <c r="H55" i="8"/>
  <c r="H11" i="8"/>
  <c r="J11" i="7"/>
  <c r="J20" i="7"/>
  <c r="H20" i="8"/>
  <c r="J12" i="7"/>
  <c r="H12" i="8"/>
  <c r="J71" i="7"/>
  <c r="H71" i="8"/>
  <c r="H39" i="8"/>
  <c r="J39" i="7"/>
  <c r="J63" i="7"/>
  <c r="H63" i="8"/>
  <c r="H72" i="6"/>
  <c r="F73" i="6"/>
  <c r="F74" i="6" s="1"/>
  <c r="J72" i="5"/>
  <c r="J74" i="4"/>
  <c r="J73" i="5"/>
  <c r="D74" i="5"/>
  <c r="D73" i="6"/>
  <c r="F72" i="7"/>
  <c r="H72" i="7" l="1"/>
  <c r="H42" i="3"/>
  <c r="J42" i="12"/>
  <c r="H73" i="7"/>
  <c r="H14" i="10"/>
  <c r="J14" i="9"/>
  <c r="H6" i="3"/>
  <c r="J6" i="12"/>
  <c r="H65" i="3"/>
  <c r="J65" i="12"/>
  <c r="H30" i="10"/>
  <c r="J30" i="9"/>
  <c r="H22" i="3"/>
  <c r="J22" i="12"/>
  <c r="H12" i="9"/>
  <c r="J12" i="8"/>
  <c r="H69" i="10"/>
  <c r="J69" i="9"/>
  <c r="H32" i="9"/>
  <c r="J32" i="8"/>
  <c r="H40" i="9"/>
  <c r="J40" i="8"/>
  <c r="H47" i="9"/>
  <c r="J47" i="8"/>
  <c r="H20" i="9"/>
  <c r="J20" i="8"/>
  <c r="H55" i="9"/>
  <c r="J55" i="8"/>
  <c r="H43" i="8"/>
  <c r="J43" i="7"/>
  <c r="H62" i="9"/>
  <c r="J62" i="8"/>
  <c r="H46" i="9"/>
  <c r="J46" i="8"/>
  <c r="H27" i="9"/>
  <c r="J27" i="8"/>
  <c r="H18" i="10"/>
  <c r="J18" i="9"/>
  <c r="H70" i="9"/>
  <c r="J70" i="8"/>
  <c r="H10" i="10"/>
  <c r="J10" i="9"/>
  <c r="H66" i="8"/>
  <c r="J66" i="7"/>
  <c r="H50" i="8"/>
  <c r="J50" i="7"/>
  <c r="H63" i="9"/>
  <c r="J63" i="8"/>
  <c r="H71" i="9"/>
  <c r="J71" i="8"/>
  <c r="H11" i="9"/>
  <c r="J11" i="8"/>
  <c r="H54" i="9"/>
  <c r="J54" i="8"/>
  <c r="H31" i="8"/>
  <c r="J31" i="7"/>
  <c r="H28" i="9"/>
  <c r="J28" i="8"/>
  <c r="H39" i="9"/>
  <c r="J39" i="8"/>
  <c r="H35" i="8"/>
  <c r="J35" i="7"/>
  <c r="H23" i="8"/>
  <c r="J23" i="7"/>
  <c r="H38" i="10"/>
  <c r="J38" i="9"/>
  <c r="H19" i="9"/>
  <c r="J19" i="8"/>
  <c r="H26" i="10"/>
  <c r="J26" i="9"/>
  <c r="H58" i="8"/>
  <c r="J58" i="7"/>
  <c r="H7" i="8"/>
  <c r="J7" i="7"/>
  <c r="H15" i="8"/>
  <c r="J15" i="7"/>
  <c r="H74" i="6"/>
  <c r="F73" i="7"/>
  <c r="F74" i="7" s="1"/>
  <c r="D72" i="7"/>
  <c r="D74" i="6"/>
  <c r="J74" i="5"/>
  <c r="J73" i="6"/>
  <c r="F73" i="8"/>
  <c r="J72" i="6"/>
  <c r="D73" i="7"/>
  <c r="F72" i="8"/>
  <c r="H74" i="7" l="1"/>
  <c r="H30" i="11"/>
  <c r="J30" i="10"/>
  <c r="H14" i="11"/>
  <c r="J14" i="10"/>
  <c r="H72" i="8"/>
  <c r="H63" i="10"/>
  <c r="J63" i="9"/>
  <c r="H10" i="11"/>
  <c r="J10" i="10"/>
  <c r="H18" i="11"/>
  <c r="J18" i="10"/>
  <c r="H46" i="10"/>
  <c r="J46" i="9"/>
  <c r="H43" i="9"/>
  <c r="J43" i="8"/>
  <c r="H20" i="10"/>
  <c r="J20" i="9"/>
  <c r="H47" i="10"/>
  <c r="J47" i="9"/>
  <c r="H32" i="10"/>
  <c r="J32" i="9"/>
  <c r="H12" i="10"/>
  <c r="J12" i="9"/>
  <c r="H7" i="9"/>
  <c r="J7" i="8"/>
  <c r="H26" i="11"/>
  <c r="J26" i="10"/>
  <c r="H38" i="11"/>
  <c r="J38" i="10"/>
  <c r="H35" i="9"/>
  <c r="J35" i="8"/>
  <c r="H28" i="10"/>
  <c r="J28" i="9"/>
  <c r="H54" i="10"/>
  <c r="J54" i="9"/>
  <c r="H71" i="10"/>
  <c r="J71" i="9"/>
  <c r="H50" i="9"/>
  <c r="J50" i="8"/>
  <c r="H66" i="9"/>
  <c r="J66" i="8"/>
  <c r="H70" i="10"/>
  <c r="J70" i="9"/>
  <c r="H27" i="10"/>
  <c r="J27" i="9"/>
  <c r="H62" i="10"/>
  <c r="J62" i="9"/>
  <c r="H55" i="10"/>
  <c r="J55" i="9"/>
  <c r="H40" i="10"/>
  <c r="J40" i="9"/>
  <c r="H69" i="11"/>
  <c r="J69" i="10"/>
  <c r="H73" i="8"/>
  <c r="H15" i="9"/>
  <c r="J15" i="8"/>
  <c r="H58" i="9"/>
  <c r="J58" i="8"/>
  <c r="H19" i="10"/>
  <c r="J19" i="9"/>
  <c r="H23" i="9"/>
  <c r="J23" i="8"/>
  <c r="H39" i="10"/>
  <c r="J39" i="9"/>
  <c r="H31" i="9"/>
  <c r="J31" i="8"/>
  <c r="H11" i="10"/>
  <c r="J11" i="9"/>
  <c r="D74" i="7"/>
  <c r="J74" i="6"/>
  <c r="D73" i="8"/>
  <c r="F74" i="8"/>
  <c r="F73" i="9"/>
  <c r="J73" i="7"/>
  <c r="J72" i="7"/>
  <c r="D72" i="8"/>
  <c r="F72" i="9"/>
  <c r="H74" i="8" l="1"/>
  <c r="H72" i="9"/>
  <c r="H14" i="12"/>
  <c r="J14" i="11"/>
  <c r="H30" i="12"/>
  <c r="J30" i="11"/>
  <c r="H31" i="10"/>
  <c r="J31" i="9"/>
  <c r="H23" i="10"/>
  <c r="J23" i="9"/>
  <c r="H58" i="10"/>
  <c r="J58" i="9"/>
  <c r="H40" i="11"/>
  <c r="J40" i="10"/>
  <c r="H55" i="11"/>
  <c r="J55" i="10"/>
  <c r="H27" i="11"/>
  <c r="J27" i="10"/>
  <c r="J66" i="9"/>
  <c r="H66" i="10"/>
  <c r="H71" i="11"/>
  <c r="J71" i="10"/>
  <c r="H28" i="11"/>
  <c r="J28" i="10"/>
  <c r="H38" i="12"/>
  <c r="J38" i="11"/>
  <c r="J7" i="9"/>
  <c r="H7" i="10"/>
  <c r="H32" i="11"/>
  <c r="J32" i="10"/>
  <c r="H20" i="11"/>
  <c r="J20" i="10"/>
  <c r="J46" i="10"/>
  <c r="H46" i="11"/>
  <c r="H10" i="12"/>
  <c r="J10" i="11"/>
  <c r="H63" i="11"/>
  <c r="J63" i="10"/>
  <c r="H11" i="11"/>
  <c r="J11" i="10"/>
  <c r="H39" i="11"/>
  <c r="J39" i="10"/>
  <c r="J19" i="10"/>
  <c r="H19" i="11"/>
  <c r="H15" i="10"/>
  <c r="J15" i="9"/>
  <c r="H69" i="12"/>
  <c r="J69" i="11"/>
  <c r="H62" i="11"/>
  <c r="J62" i="10"/>
  <c r="H70" i="11"/>
  <c r="J70" i="10"/>
  <c r="J50" i="9"/>
  <c r="H50" i="10"/>
  <c r="H54" i="11"/>
  <c r="J54" i="10"/>
  <c r="J35" i="9"/>
  <c r="H35" i="10"/>
  <c r="H26" i="12"/>
  <c r="J26" i="11"/>
  <c r="H12" i="11"/>
  <c r="J12" i="10"/>
  <c r="H47" i="11"/>
  <c r="J47" i="10"/>
  <c r="H43" i="10"/>
  <c r="J43" i="9"/>
  <c r="H18" i="12"/>
  <c r="J18" i="11"/>
  <c r="H73" i="9"/>
  <c r="D74" i="8"/>
  <c r="J74" i="7"/>
  <c r="F74" i="9"/>
  <c r="J73" i="8"/>
  <c r="J72" i="8"/>
  <c r="F73" i="10"/>
  <c r="D73" i="9"/>
  <c r="D72" i="9"/>
  <c r="F72" i="10"/>
  <c r="H74" i="9" l="1"/>
  <c r="H72" i="10"/>
  <c r="H14" i="3"/>
  <c r="J14" i="12"/>
  <c r="H30" i="3"/>
  <c r="J30" i="12"/>
  <c r="H43" i="11"/>
  <c r="J43" i="10"/>
  <c r="H12" i="12"/>
  <c r="J12" i="11"/>
  <c r="H62" i="12"/>
  <c r="J62" i="11"/>
  <c r="H69" i="3"/>
  <c r="J69" i="12"/>
  <c r="H46" i="12"/>
  <c r="J46" i="11"/>
  <c r="H35" i="11"/>
  <c r="J35" i="10"/>
  <c r="H50" i="11"/>
  <c r="J50" i="10"/>
  <c r="H11" i="12"/>
  <c r="J11" i="11"/>
  <c r="H10" i="3"/>
  <c r="J10" i="12"/>
  <c r="H20" i="12"/>
  <c r="J20" i="11"/>
  <c r="H28" i="12"/>
  <c r="J28" i="11"/>
  <c r="H55" i="12"/>
  <c r="J55" i="11"/>
  <c r="H58" i="11"/>
  <c r="J58" i="10"/>
  <c r="H31" i="11"/>
  <c r="J31" i="10"/>
  <c r="H18" i="3"/>
  <c r="J18" i="12"/>
  <c r="H47" i="12"/>
  <c r="J47" i="11"/>
  <c r="H26" i="3"/>
  <c r="J26" i="12"/>
  <c r="H54" i="12"/>
  <c r="J54" i="11"/>
  <c r="H70" i="12"/>
  <c r="J70" i="11"/>
  <c r="H19" i="12"/>
  <c r="J19" i="11"/>
  <c r="H7" i="11"/>
  <c r="J7" i="10"/>
  <c r="H66" i="11"/>
  <c r="J66" i="10"/>
  <c r="H15" i="11"/>
  <c r="J15" i="10"/>
  <c r="H39" i="12"/>
  <c r="J39" i="11"/>
  <c r="H63" i="12"/>
  <c r="J63" i="11"/>
  <c r="H32" i="12"/>
  <c r="J32" i="11"/>
  <c r="H38" i="3"/>
  <c r="J38" i="12"/>
  <c r="H71" i="12"/>
  <c r="J71" i="11"/>
  <c r="H27" i="12"/>
  <c r="J27" i="11"/>
  <c r="H40" i="12"/>
  <c r="J40" i="11"/>
  <c r="H23" i="11"/>
  <c r="J23" i="10"/>
  <c r="H73" i="10"/>
  <c r="D74" i="9"/>
  <c r="J72" i="9"/>
  <c r="J74" i="8"/>
  <c r="F73" i="11"/>
  <c r="J73" i="9"/>
  <c r="F74" i="10"/>
  <c r="D73" i="10"/>
  <c r="D72" i="10"/>
  <c r="F72" i="11"/>
  <c r="H74" i="10" l="1"/>
  <c r="H70" i="3"/>
  <c r="J70" i="12"/>
  <c r="H58" i="12"/>
  <c r="J58" i="11"/>
  <c r="H28" i="3"/>
  <c r="J28" i="12"/>
  <c r="H50" i="12"/>
  <c r="J50" i="11"/>
  <c r="H46" i="3"/>
  <c r="J46" i="12"/>
  <c r="H62" i="3"/>
  <c r="J62" i="12"/>
  <c r="H43" i="12"/>
  <c r="J43" i="11"/>
  <c r="H23" i="12"/>
  <c r="J23" i="11"/>
  <c r="H27" i="3"/>
  <c r="J27" i="12"/>
  <c r="H63" i="3"/>
  <c r="J63" i="12"/>
  <c r="H15" i="12"/>
  <c r="J15" i="11"/>
  <c r="H7" i="12"/>
  <c r="J7" i="11"/>
  <c r="H54" i="3"/>
  <c r="J54" i="12"/>
  <c r="H47" i="3"/>
  <c r="J47" i="12"/>
  <c r="H31" i="12"/>
  <c r="J31" i="11"/>
  <c r="H55" i="3"/>
  <c r="J55" i="12"/>
  <c r="H20" i="3"/>
  <c r="J20" i="12"/>
  <c r="H11" i="3"/>
  <c r="J11" i="12"/>
  <c r="H35" i="12"/>
  <c r="J35" i="11"/>
  <c r="H12" i="3"/>
  <c r="J12" i="12"/>
  <c r="H40" i="3"/>
  <c r="J40" i="12"/>
  <c r="H71" i="3"/>
  <c r="J71" i="12"/>
  <c r="H32" i="3"/>
  <c r="J32" i="12"/>
  <c r="H39" i="3"/>
  <c r="J39" i="12"/>
  <c r="H66" i="12"/>
  <c r="J66" i="11"/>
  <c r="H19" i="3"/>
  <c r="J19" i="12"/>
  <c r="H73" i="11"/>
  <c r="H72" i="11"/>
  <c r="J74" i="9"/>
  <c r="D74" i="10"/>
  <c r="J72" i="10"/>
  <c r="F73" i="12"/>
  <c r="F74" i="11"/>
  <c r="J73" i="10"/>
  <c r="D72" i="11"/>
  <c r="D73" i="11"/>
  <c r="F72" i="12"/>
  <c r="H73" i="12" l="1"/>
  <c r="H74" i="11"/>
  <c r="H35" i="3"/>
  <c r="J35" i="12"/>
  <c r="H31" i="3"/>
  <c r="J31" i="12"/>
  <c r="H15" i="3"/>
  <c r="J15" i="12"/>
  <c r="H43" i="3"/>
  <c r="J43" i="12"/>
  <c r="H66" i="3"/>
  <c r="J66" i="12"/>
  <c r="H7" i="3"/>
  <c r="J7" i="12"/>
  <c r="H23" i="3"/>
  <c r="J23" i="12"/>
  <c r="H50" i="3"/>
  <c r="J50" i="12"/>
  <c r="H58" i="3"/>
  <c r="J58" i="12"/>
  <c r="H72" i="12"/>
  <c r="F73" i="3"/>
  <c r="J74" i="10"/>
  <c r="J72" i="11"/>
  <c r="D72" i="12"/>
  <c r="D74" i="11"/>
  <c r="F74" i="12"/>
  <c r="J73" i="11"/>
  <c r="D73" i="12"/>
  <c r="H74" i="12" l="1"/>
  <c r="H73" i="3"/>
  <c r="H72" i="3"/>
  <c r="F74" i="3"/>
  <c r="D72" i="3"/>
  <c r="D73" i="3"/>
  <c r="J74" i="11"/>
  <c r="D74" i="12"/>
  <c r="J72" i="12"/>
  <c r="J73" i="12"/>
  <c r="H74" i="3" l="1"/>
  <c r="D74" i="3"/>
  <c r="J74" i="12"/>
</calcChain>
</file>

<file path=xl/sharedStrings.xml><?xml version="1.0" encoding="utf-8"?>
<sst xmlns="http://schemas.openxmlformats.org/spreadsheetml/2006/main" count="1789" uniqueCount="142">
  <si>
    <t>Office</t>
  </si>
  <si>
    <t>Region</t>
  </si>
  <si>
    <t>Comp July</t>
  </si>
  <si>
    <t>Comp Sep</t>
  </si>
  <si>
    <t>Comp Nov</t>
  </si>
  <si>
    <t>Comp Dec</t>
  </si>
  <si>
    <t>Comp Jan</t>
  </si>
  <si>
    <t>Comp Feb</t>
  </si>
  <si>
    <t>Comp Mar</t>
  </si>
  <si>
    <t>Comp Apr</t>
  </si>
  <si>
    <t>Comp May</t>
  </si>
  <si>
    <t>Comp Yr End Total</t>
  </si>
  <si>
    <t>Pension  July</t>
  </si>
  <si>
    <t>Pension  Nov</t>
  </si>
  <si>
    <t>Pen Yr End Tot</t>
  </si>
  <si>
    <t>Retro May</t>
  </si>
  <si>
    <t>July Total</t>
  </si>
  <si>
    <t>Sep Total</t>
  </si>
  <si>
    <t>Yr End Totals</t>
  </si>
  <si>
    <t>Adams</t>
  </si>
  <si>
    <t>B</t>
  </si>
  <si>
    <t>Allegheny</t>
  </si>
  <si>
    <t>A</t>
  </si>
  <si>
    <t>Armstrong</t>
  </si>
  <si>
    <t>Beaver</t>
  </si>
  <si>
    <t>Bedford</t>
  </si>
  <si>
    <t>Berks</t>
  </si>
  <si>
    <t>Blair</t>
  </si>
  <si>
    <t>Bradford</t>
  </si>
  <si>
    <t>Bucks</t>
  </si>
  <si>
    <t>Butler</t>
  </si>
  <si>
    <t>Cambria</t>
  </si>
  <si>
    <t>Cameron</t>
  </si>
  <si>
    <t>Carbon</t>
  </si>
  <si>
    <t>Centre</t>
  </si>
  <si>
    <t>Chester</t>
  </si>
  <si>
    <t>Clarion</t>
  </si>
  <si>
    <t>Clearfield</t>
  </si>
  <si>
    <t>Clinton</t>
  </si>
  <si>
    <t>Columbia</t>
  </si>
  <si>
    <t>Crawford</t>
  </si>
  <si>
    <t>Cumberland</t>
  </si>
  <si>
    <t>Dauphin</t>
  </si>
  <si>
    <t>Delaware</t>
  </si>
  <si>
    <t>Elk</t>
  </si>
  <si>
    <t>Erie</t>
  </si>
  <si>
    <t>Fayette</t>
  </si>
  <si>
    <t>Forest</t>
  </si>
  <si>
    <t>Franklin</t>
  </si>
  <si>
    <t>Fulton</t>
  </si>
  <si>
    <t>Greene</t>
  </si>
  <si>
    <t>Indiana</t>
  </si>
  <si>
    <t>Jefferson</t>
  </si>
  <si>
    <t>Juniata</t>
  </si>
  <si>
    <t>Lackawanna</t>
  </si>
  <si>
    <t>Lancaster</t>
  </si>
  <si>
    <t>Lawrence</t>
  </si>
  <si>
    <t>Lebanon</t>
  </si>
  <si>
    <t>Lehigh</t>
  </si>
  <si>
    <t>Luzerne</t>
  </si>
  <si>
    <t>Lycoming</t>
  </si>
  <si>
    <t>Feb Total</t>
  </si>
  <si>
    <t>McKean</t>
  </si>
  <si>
    <t>Mercer</t>
  </si>
  <si>
    <t>Mifflin</t>
  </si>
  <si>
    <t>Monroe</t>
  </si>
  <si>
    <t>Montgomery</t>
  </si>
  <si>
    <t>Montour</t>
  </si>
  <si>
    <t>Northampton</t>
  </si>
  <si>
    <t>Northumberland</t>
  </si>
  <si>
    <t>Perry</t>
  </si>
  <si>
    <t>Philadelphia</t>
  </si>
  <si>
    <t>Pike</t>
  </si>
  <si>
    <t>Potter</t>
  </si>
  <si>
    <t>Snyder</t>
  </si>
  <si>
    <t>Somerset</t>
  </si>
  <si>
    <t>Sullivan</t>
  </si>
  <si>
    <t>Susquehanna</t>
  </si>
  <si>
    <t>Tioga</t>
  </si>
  <si>
    <t>Union</t>
  </si>
  <si>
    <t>Venango</t>
  </si>
  <si>
    <t>Warren</t>
  </si>
  <si>
    <t>Washington</t>
  </si>
  <si>
    <t>Wayne</t>
  </si>
  <si>
    <t>Westmoreland</t>
  </si>
  <si>
    <t>Wyoming</t>
  </si>
  <si>
    <t>York</t>
  </si>
  <si>
    <t>TOTAL ALL</t>
  </si>
  <si>
    <t>Retro Yr End 
Total</t>
  </si>
  <si>
    <t>Pension  Sep</t>
  </si>
  <si>
    <t>Retro Sep</t>
  </si>
  <si>
    <t>Retro Nov</t>
  </si>
  <si>
    <t>Nov Total</t>
  </si>
  <si>
    <t>Pension  Dec</t>
  </si>
  <si>
    <t>Retro Dec</t>
  </si>
  <si>
    <t>Dec Total</t>
  </si>
  <si>
    <t>Pension  Jan</t>
  </si>
  <si>
    <t>Retro Jan</t>
  </si>
  <si>
    <t>Jan Total</t>
  </si>
  <si>
    <t>Pension  Feb</t>
  </si>
  <si>
    <t>Retro Feb</t>
  </si>
  <si>
    <t>Pension  Mar</t>
  </si>
  <si>
    <t>Retro Mar</t>
  </si>
  <si>
    <t>Mar Total</t>
  </si>
  <si>
    <t>Pension  Apr</t>
  </si>
  <si>
    <t>Retro Apr</t>
  </si>
  <si>
    <t>Apr Total</t>
  </si>
  <si>
    <t>Pension  May</t>
  </si>
  <si>
    <t>May Total</t>
  </si>
  <si>
    <t>Yr End 
Totals</t>
  </si>
  <si>
    <t>Comp Yr 
End</t>
  </si>
  <si>
    <t>Comp Aug</t>
  </si>
  <si>
    <t>Pension  Aug</t>
  </si>
  <si>
    <t>Retro Aug</t>
  </si>
  <si>
    <t>Aug Total</t>
  </si>
  <si>
    <t>Comp Oct</t>
  </si>
  <si>
    <t>Pension  Oct</t>
  </si>
  <si>
    <t>Retro Oct</t>
  </si>
  <si>
    <t>Oct Total</t>
  </si>
  <si>
    <t>Comp June</t>
  </si>
  <si>
    <t>Pension  June</t>
  </si>
  <si>
    <t>Retro June</t>
  </si>
  <si>
    <t>June Total</t>
  </si>
  <si>
    <t>TOTAL Region A
(Pittsburgh)</t>
  </si>
  <si>
    <t>TOTAL Region B
(Philadelphia)</t>
  </si>
  <si>
    <t>Retro July</t>
  </si>
  <si>
    <t>Schuylkill</t>
  </si>
  <si>
    <t xml:space="preserve">                  JULY</t>
  </si>
  <si>
    <t xml:space="preserve">           AUGUST </t>
  </si>
  <si>
    <t xml:space="preserve">        SEPTEMBER </t>
  </si>
  <si>
    <t xml:space="preserve">          OCTOBER </t>
  </si>
  <si>
    <t xml:space="preserve">         NOVEMBER </t>
  </si>
  <si>
    <t xml:space="preserve">      DECEMBER </t>
  </si>
  <si>
    <t xml:space="preserve">        JANUARY </t>
  </si>
  <si>
    <t xml:space="preserve">         FEBRUARY  </t>
  </si>
  <si>
    <t xml:space="preserve">        MARCH </t>
  </si>
  <si>
    <t xml:space="preserve">       APRIL </t>
  </si>
  <si>
    <t xml:space="preserve">                MAY </t>
  </si>
  <si>
    <t xml:space="preserve">              JUNE </t>
  </si>
  <si>
    <t>`</t>
  </si>
  <si>
    <t>VFW - MONTHLY CLAIMS AWARD REPORT</t>
  </si>
  <si>
    <t>Huntingdon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</si>
</sst>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name val="Arial"/>
    </font>
    <font>
      <b/>
      <sz val="14"/>
      <name val="Verdana"/>
      <family val="2"/>
    </font>
    <font>
      <b/>
      <sz val="10"/>
      <name val="Arial"/>
    </font>
    <font>
      <b/>
      <sz val="8"/>
      <name val="Verdana"/>
      <family val="2"/>
    </font>
    <font>
      <sz val="8"/>
      <name val="Arial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Verdana"/>
      <family val="2"/>
    </font>
    <font>
      <sz val="10"/>
      <color rgb="FFFF0000"/>
      <name val="Arial"/>
      <family val="2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darkTrellis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7">
    <xf numFmtId="0" fontId="0" fillId="0" borderId="0" xfId="0"/>
    <xf numFmtId="0" fontId="2" fillId="0" borderId="1" xfId="0" applyFont="1" applyBorder="1" applyProtection="1">
      <protection locked="0"/>
    </xf>
    <xf numFmtId="0" fontId="2" fillId="2" borderId="1" xfId="0" applyFont="1" applyFill="1" applyBorder="1" applyProtection="1"/>
    <xf numFmtId="0" fontId="2" fillId="0" borderId="1" xfId="0" applyFont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Protection="1"/>
    <xf numFmtId="0" fontId="3" fillId="0" borderId="1" xfId="0" applyFont="1" applyBorder="1" applyAlignment="1" applyProtection="1">
      <alignment horizontal="center"/>
    </xf>
    <xf numFmtId="3" fontId="3" fillId="0" borderId="1" xfId="0" applyNumberFormat="1" applyFont="1" applyBorder="1" applyProtection="1">
      <protection locked="0"/>
    </xf>
    <xf numFmtId="3" fontId="2" fillId="0" borderId="1" xfId="0" applyNumberFormat="1" applyFont="1" applyBorder="1" applyProtection="1">
      <protection locked="0"/>
    </xf>
    <xf numFmtId="0" fontId="3" fillId="0" borderId="1" xfId="0" applyFont="1" applyFill="1" applyBorder="1" applyProtection="1"/>
    <xf numFmtId="0" fontId="3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wrapText="1"/>
    </xf>
    <xf numFmtId="0" fontId="3" fillId="2" borderId="1" xfId="0" applyFont="1" applyFill="1" applyBorder="1" applyProtection="1"/>
    <xf numFmtId="0" fontId="3" fillId="0" borderId="1" xfId="0" applyFont="1" applyBorder="1"/>
    <xf numFmtId="0" fontId="3" fillId="0" borderId="0" xfId="0" applyFont="1"/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3" fontId="6" fillId="0" borderId="1" xfId="0" applyNumberFormat="1" applyFont="1" applyFill="1" applyBorder="1" applyAlignment="1" applyProtection="1">
      <alignment horizontal="right"/>
    </xf>
    <xf numFmtId="3" fontId="6" fillId="0" borderId="1" xfId="0" applyNumberFormat="1" applyFont="1" applyFill="1" applyBorder="1" applyProtection="1"/>
    <xf numFmtId="3" fontId="6" fillId="0" borderId="1" xfId="0" applyNumberFormat="1" applyFont="1" applyBorder="1" applyProtection="1"/>
    <xf numFmtId="0" fontId="6" fillId="0" borderId="1" xfId="0" applyFont="1" applyBorder="1" applyProtection="1"/>
    <xf numFmtId="0" fontId="6" fillId="2" borderId="1" xfId="0" applyFont="1" applyFill="1" applyBorder="1" applyProtection="1"/>
    <xf numFmtId="0" fontId="7" fillId="0" borderId="1" xfId="0" applyFont="1" applyBorder="1" applyAlignment="1" applyProtection="1">
      <alignment horizontal="center" vertical="center" wrapText="1"/>
    </xf>
    <xf numFmtId="3" fontId="6" fillId="0" borderId="1" xfId="0" applyNumberFormat="1" applyFont="1" applyBorder="1" applyProtection="1">
      <protection locked="0"/>
    </xf>
    <xf numFmtId="0" fontId="8" fillId="0" borderId="0" xfId="0" applyFont="1" applyProtection="1"/>
    <xf numFmtId="0" fontId="6" fillId="0" borderId="0" xfId="0" applyFont="1" applyProtection="1"/>
    <xf numFmtId="0" fontId="8" fillId="0" borderId="0" xfId="0" applyFont="1"/>
    <xf numFmtId="0" fontId="6" fillId="0" borderId="0" xfId="0" applyFont="1"/>
    <xf numFmtId="0" fontId="7" fillId="0" borderId="1" xfId="0" applyFont="1" applyBorder="1" applyProtection="1">
      <protection locked="0"/>
    </xf>
    <xf numFmtId="0" fontId="7" fillId="2" borderId="1" xfId="0" applyFont="1" applyFill="1" applyBorder="1" applyProtection="1"/>
    <xf numFmtId="0" fontId="7" fillId="0" borderId="0" xfId="0" applyFont="1"/>
    <xf numFmtId="3" fontId="6" fillId="0" borderId="0" xfId="0" applyNumberFormat="1" applyFont="1" applyProtection="1"/>
    <xf numFmtId="3" fontId="6" fillId="0" borderId="0" xfId="0" applyNumberFormat="1" applyFont="1"/>
    <xf numFmtId="0" fontId="7" fillId="0" borderId="1" xfId="0" applyFont="1" applyBorder="1"/>
    <xf numFmtId="3" fontId="2" fillId="0" borderId="1" xfId="0" applyNumberFormat="1" applyFont="1" applyFill="1" applyBorder="1" applyProtection="1">
      <protection locked="0"/>
    </xf>
    <xf numFmtId="3" fontId="5" fillId="0" borderId="1" xfId="0" applyNumberFormat="1" applyFont="1" applyBorder="1" applyProtection="1">
      <protection locked="0"/>
    </xf>
    <xf numFmtId="164" fontId="7" fillId="0" borderId="1" xfId="1" applyNumberFormat="1" applyFont="1" applyBorder="1" applyAlignment="1" applyProtection="1">
      <alignment horizontal="right" vertical="center" wrapText="1"/>
    </xf>
    <xf numFmtId="0" fontId="10" fillId="0" borderId="0" xfId="0" applyFont="1"/>
    <xf numFmtId="0" fontId="6" fillId="2" borderId="2" xfId="0" applyFont="1" applyFill="1" applyBorder="1" applyProtection="1"/>
    <xf numFmtId="0" fontId="6" fillId="0" borderId="0" xfId="0" applyFont="1" applyBorder="1"/>
    <xf numFmtId="3" fontId="6" fillId="0" borderId="0" xfId="0" applyNumberFormat="1" applyFont="1" applyBorder="1"/>
    <xf numFmtId="164" fontId="2" fillId="0" borderId="1" xfId="0" applyNumberFormat="1" applyFont="1" applyFill="1" applyBorder="1" applyProtection="1">
      <protection locked="0"/>
    </xf>
    <xf numFmtId="3" fontId="2" fillId="0" borderId="1" xfId="0" applyNumberFormat="1" applyFont="1" applyBorder="1" applyProtection="1"/>
    <xf numFmtId="0" fontId="10" fillId="0" borderId="0" xfId="0" applyFont="1" applyProtection="1">
      <protection locked="0"/>
    </xf>
    <xf numFmtId="0" fontId="5" fillId="0" borderId="1" xfId="0" applyFont="1" applyBorder="1" applyProtection="1">
      <protection locked="0"/>
    </xf>
    <xf numFmtId="3" fontId="5" fillId="0" borderId="1" xfId="0" applyNumberFormat="1" applyFont="1" applyBorder="1" applyProtection="1">
      <protection locked="0"/>
    </xf>
    <xf numFmtId="3" fontId="2" fillId="0" borderId="1" xfId="0" applyNumberFormat="1" applyFont="1" applyBorder="1" applyProtection="1">
      <protection locked="0"/>
    </xf>
    <xf numFmtId="3" fontId="2" fillId="0" borderId="1" xfId="0" applyNumberFormat="1" applyFont="1" applyBorder="1" applyProtection="1">
      <protection locked="0"/>
    </xf>
    <xf numFmtId="3" fontId="5" fillId="0" borderId="1" xfId="0" applyNumberFormat="1" applyFont="1" applyBorder="1" applyProtection="1">
      <protection locked="0"/>
    </xf>
    <xf numFmtId="3" fontId="2" fillId="0" borderId="1" xfId="0" applyNumberFormat="1" applyFont="1" applyBorder="1" applyProtection="1">
      <protection locked="0"/>
    </xf>
    <xf numFmtId="3" fontId="2" fillId="0" borderId="1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1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pane ySplit="4" topLeftCell="A50" activePane="bottomLeft" state="frozen"/>
      <selection pane="bottomLeft" activeCell="D70" sqref="D70"/>
    </sheetView>
  </sheetViews>
  <sheetFormatPr defaultRowHeight="12.75" x14ac:dyDescent="0.2"/>
  <cols>
    <col min="1" max="1" width="20.28515625" style="1" customWidth="1"/>
    <col min="2" max="2" width="9.28515625" style="1" customWidth="1"/>
    <col min="3" max="3" width="15.7109375" style="1" customWidth="1"/>
    <col min="4" max="4" width="15.7109375" style="27" customWidth="1"/>
    <col min="5" max="5" width="15.7109375" style="1" customWidth="1"/>
    <col min="6" max="6" width="15.7109375" style="27" customWidth="1"/>
    <col min="7" max="7" width="15.7109375" style="1" customWidth="1"/>
    <col min="8" max="10" width="15.7109375" style="27" customWidth="1"/>
    <col min="11" max="16384" width="9.140625" style="1"/>
  </cols>
  <sheetData>
    <row r="1" spans="1:10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x14ac:dyDescent="0.2">
      <c r="A2" s="1" t="s">
        <v>127</v>
      </c>
    </row>
    <row r="3" spans="1:10" s="3" customFormat="1" x14ac:dyDescent="0.2">
      <c r="A3" s="13"/>
      <c r="B3" s="13"/>
      <c r="C3" s="13"/>
      <c r="D3" s="28"/>
      <c r="E3" s="13"/>
      <c r="F3" s="28"/>
      <c r="G3" s="13"/>
      <c r="H3" s="28"/>
      <c r="I3" s="28"/>
      <c r="J3" s="28"/>
    </row>
    <row r="4" spans="1:10" s="4" customFormat="1" ht="20.25" customHeight="1" x14ac:dyDescent="0.2">
      <c r="A4" s="4" t="s">
        <v>0</v>
      </c>
      <c r="B4" s="14" t="s">
        <v>1</v>
      </c>
      <c r="C4" s="4" t="s">
        <v>2</v>
      </c>
      <c r="D4" s="29" t="s">
        <v>11</v>
      </c>
      <c r="E4" s="14" t="s">
        <v>12</v>
      </c>
      <c r="F4" s="29" t="s">
        <v>14</v>
      </c>
      <c r="G4" s="14" t="s">
        <v>125</v>
      </c>
      <c r="H4" s="29" t="s">
        <v>88</v>
      </c>
      <c r="I4" s="29" t="s">
        <v>16</v>
      </c>
      <c r="J4" s="29" t="s">
        <v>109</v>
      </c>
    </row>
    <row r="5" spans="1:10" s="11" customFormat="1" ht="15.75" customHeight="1" x14ac:dyDescent="0.2">
      <c r="A5" s="9" t="s">
        <v>21</v>
      </c>
      <c r="B5" s="16" t="s">
        <v>22</v>
      </c>
      <c r="C5" s="58">
        <v>10076</v>
      </c>
      <c r="D5" s="30">
        <f t="shared" ref="D5:D63" si="0">C5*1</f>
        <v>10076</v>
      </c>
      <c r="E5" s="59"/>
      <c r="F5" s="30">
        <f t="shared" ref="F5:F63" si="1">E5*1</f>
        <v>0</v>
      </c>
      <c r="G5" s="60">
        <v>112656</v>
      </c>
      <c r="H5" s="30">
        <f t="shared" ref="H5:H63" si="2">G5</f>
        <v>112656</v>
      </c>
      <c r="I5" s="30">
        <f t="shared" ref="I5:I63" si="3">C5+E5+G5</f>
        <v>122732</v>
      </c>
      <c r="J5" s="30">
        <f t="shared" ref="J5:J63" si="4">H5+F5+D5</f>
        <v>122732</v>
      </c>
    </row>
    <row r="6" spans="1:10" s="11" customFormat="1" ht="15.75" customHeight="1" x14ac:dyDescent="0.2">
      <c r="A6" s="9" t="s">
        <v>23</v>
      </c>
      <c r="B6" s="16" t="s">
        <v>22</v>
      </c>
      <c r="C6" s="58"/>
      <c r="D6" s="30">
        <f t="shared" si="0"/>
        <v>0</v>
      </c>
      <c r="E6" s="59"/>
      <c r="F6" s="30">
        <f t="shared" si="1"/>
        <v>0</v>
      </c>
      <c r="G6" s="60"/>
      <c r="H6" s="30">
        <f t="shared" si="2"/>
        <v>0</v>
      </c>
      <c r="I6" s="30">
        <f t="shared" si="3"/>
        <v>0</v>
      </c>
      <c r="J6" s="30">
        <f t="shared" si="4"/>
        <v>0</v>
      </c>
    </row>
    <row r="7" spans="1:10" ht="15.75" customHeight="1" x14ac:dyDescent="0.2">
      <c r="A7" s="5" t="s">
        <v>24</v>
      </c>
      <c r="B7" s="18" t="s">
        <v>22</v>
      </c>
      <c r="C7" s="58">
        <v>1156</v>
      </c>
      <c r="D7" s="30">
        <f t="shared" si="0"/>
        <v>1156</v>
      </c>
      <c r="E7" s="59"/>
      <c r="F7" s="30">
        <f t="shared" si="1"/>
        <v>0</v>
      </c>
      <c r="G7" s="60">
        <v>4395</v>
      </c>
      <c r="H7" s="30">
        <f t="shared" si="2"/>
        <v>4395</v>
      </c>
      <c r="I7" s="30">
        <f t="shared" si="3"/>
        <v>5551</v>
      </c>
      <c r="J7" s="30">
        <f t="shared" si="4"/>
        <v>5551</v>
      </c>
    </row>
    <row r="8" spans="1:10" s="11" customFormat="1" ht="15.75" customHeight="1" x14ac:dyDescent="0.2">
      <c r="A8" s="9" t="s">
        <v>25</v>
      </c>
      <c r="B8" s="16" t="s">
        <v>22</v>
      </c>
      <c r="C8" s="58"/>
      <c r="D8" s="30">
        <f t="shared" si="0"/>
        <v>0</v>
      </c>
      <c r="E8" s="59"/>
      <c r="F8" s="30">
        <f t="shared" si="1"/>
        <v>0</v>
      </c>
      <c r="G8" s="60"/>
      <c r="H8" s="30">
        <f t="shared" si="2"/>
        <v>0</v>
      </c>
      <c r="I8" s="30">
        <f t="shared" si="3"/>
        <v>0</v>
      </c>
      <c r="J8" s="30">
        <f t="shared" si="4"/>
        <v>0</v>
      </c>
    </row>
    <row r="9" spans="1:10" ht="15.75" customHeight="1" x14ac:dyDescent="0.2">
      <c r="A9" s="5" t="s">
        <v>27</v>
      </c>
      <c r="B9" s="18" t="s">
        <v>22</v>
      </c>
      <c r="C9" s="58">
        <v>5730</v>
      </c>
      <c r="D9" s="30">
        <f t="shared" si="0"/>
        <v>5730</v>
      </c>
      <c r="E9" s="59"/>
      <c r="F9" s="30">
        <f t="shared" si="1"/>
        <v>0</v>
      </c>
      <c r="G9" s="60">
        <v>15771</v>
      </c>
      <c r="H9" s="30">
        <f t="shared" si="2"/>
        <v>15771</v>
      </c>
      <c r="I9" s="30">
        <f t="shared" si="3"/>
        <v>21501</v>
      </c>
      <c r="J9" s="30">
        <f t="shared" si="4"/>
        <v>21501</v>
      </c>
    </row>
    <row r="10" spans="1:10" ht="15.75" customHeight="1" x14ac:dyDescent="0.2">
      <c r="A10" s="5" t="s">
        <v>30</v>
      </c>
      <c r="B10" s="18" t="s">
        <v>22</v>
      </c>
      <c r="C10" s="58">
        <v>11569</v>
      </c>
      <c r="D10" s="30">
        <f t="shared" si="0"/>
        <v>11569</v>
      </c>
      <c r="E10" s="59"/>
      <c r="F10" s="30">
        <f t="shared" si="1"/>
        <v>0</v>
      </c>
      <c r="G10" s="60">
        <v>110860</v>
      </c>
      <c r="H10" s="30">
        <f t="shared" si="2"/>
        <v>110860</v>
      </c>
      <c r="I10" s="30">
        <f t="shared" si="3"/>
        <v>122429</v>
      </c>
      <c r="J10" s="30">
        <f t="shared" si="4"/>
        <v>122429</v>
      </c>
    </row>
    <row r="11" spans="1:10" ht="15.75" customHeight="1" x14ac:dyDescent="0.2">
      <c r="A11" s="5" t="s">
        <v>31</v>
      </c>
      <c r="B11" s="18" t="s">
        <v>22</v>
      </c>
      <c r="C11" s="58">
        <v>3810</v>
      </c>
      <c r="D11" s="30">
        <f t="shared" si="0"/>
        <v>3810</v>
      </c>
      <c r="E11" s="59"/>
      <c r="F11" s="30">
        <f t="shared" si="1"/>
        <v>0</v>
      </c>
      <c r="G11" s="60">
        <v>24710</v>
      </c>
      <c r="H11" s="30">
        <f t="shared" si="2"/>
        <v>24710</v>
      </c>
      <c r="I11" s="30">
        <f t="shared" si="3"/>
        <v>28520</v>
      </c>
      <c r="J11" s="30">
        <f t="shared" si="4"/>
        <v>28520</v>
      </c>
    </row>
    <row r="12" spans="1:10" s="11" customFormat="1" ht="15.75" customHeight="1" x14ac:dyDescent="0.2">
      <c r="A12" s="9" t="s">
        <v>36</v>
      </c>
      <c r="B12" s="16" t="s">
        <v>22</v>
      </c>
      <c r="C12" s="58"/>
      <c r="D12" s="30">
        <f t="shared" si="0"/>
        <v>0</v>
      </c>
      <c r="E12" s="59"/>
      <c r="F12" s="30">
        <f t="shared" si="1"/>
        <v>0</v>
      </c>
      <c r="G12" s="60"/>
      <c r="H12" s="30">
        <f t="shared" si="2"/>
        <v>0</v>
      </c>
      <c r="I12" s="30">
        <f t="shared" si="3"/>
        <v>0</v>
      </c>
      <c r="J12" s="30">
        <f t="shared" si="4"/>
        <v>0</v>
      </c>
    </row>
    <row r="13" spans="1:10" ht="15.75" customHeight="1" x14ac:dyDescent="0.2">
      <c r="A13" s="5" t="s">
        <v>37</v>
      </c>
      <c r="B13" s="18" t="s">
        <v>22</v>
      </c>
      <c r="C13" s="58">
        <v>3321</v>
      </c>
      <c r="D13" s="30">
        <f t="shared" si="0"/>
        <v>3321</v>
      </c>
      <c r="E13" s="59"/>
      <c r="F13" s="30">
        <f t="shared" si="1"/>
        <v>0</v>
      </c>
      <c r="G13" s="60">
        <v>400</v>
      </c>
      <c r="H13" s="30">
        <f t="shared" si="2"/>
        <v>400</v>
      </c>
      <c r="I13" s="30">
        <f t="shared" si="3"/>
        <v>3721</v>
      </c>
      <c r="J13" s="30">
        <f t="shared" si="4"/>
        <v>3721</v>
      </c>
    </row>
    <row r="14" spans="1:10" ht="15.75" customHeight="1" x14ac:dyDescent="0.2">
      <c r="A14" s="5" t="s">
        <v>40</v>
      </c>
      <c r="B14" s="18" t="s">
        <v>22</v>
      </c>
      <c r="C14" s="58">
        <v>2907</v>
      </c>
      <c r="D14" s="30">
        <f t="shared" si="0"/>
        <v>2907</v>
      </c>
      <c r="E14" s="59"/>
      <c r="F14" s="30">
        <f t="shared" si="1"/>
        <v>0</v>
      </c>
      <c r="G14" s="60">
        <v>22470</v>
      </c>
      <c r="H14" s="30">
        <f t="shared" si="2"/>
        <v>22470</v>
      </c>
      <c r="I14" s="30">
        <f t="shared" si="3"/>
        <v>25377</v>
      </c>
      <c r="J14" s="30">
        <f t="shared" si="4"/>
        <v>25377</v>
      </c>
    </row>
    <row r="15" spans="1:10" ht="15.75" customHeight="1" x14ac:dyDescent="0.2">
      <c r="A15" s="5" t="s">
        <v>44</v>
      </c>
      <c r="B15" s="18" t="s">
        <v>22</v>
      </c>
      <c r="C15" s="58"/>
      <c r="D15" s="30">
        <f t="shared" si="0"/>
        <v>0</v>
      </c>
      <c r="E15" s="59"/>
      <c r="F15" s="30">
        <f t="shared" si="1"/>
        <v>0</v>
      </c>
      <c r="G15" s="60"/>
      <c r="H15" s="30">
        <f t="shared" si="2"/>
        <v>0</v>
      </c>
      <c r="I15" s="30">
        <f t="shared" si="3"/>
        <v>0</v>
      </c>
      <c r="J15" s="30">
        <f t="shared" si="4"/>
        <v>0</v>
      </c>
    </row>
    <row r="16" spans="1:10" ht="15.75" customHeight="1" x14ac:dyDescent="0.2">
      <c r="A16" s="5" t="s">
        <v>45</v>
      </c>
      <c r="B16" s="18" t="s">
        <v>22</v>
      </c>
      <c r="C16" s="58">
        <v>16016</v>
      </c>
      <c r="D16" s="30">
        <f t="shared" si="0"/>
        <v>16016</v>
      </c>
      <c r="E16" s="59"/>
      <c r="F16" s="30">
        <f t="shared" si="1"/>
        <v>0</v>
      </c>
      <c r="G16" s="60">
        <v>22089</v>
      </c>
      <c r="H16" s="30">
        <f t="shared" si="2"/>
        <v>22089</v>
      </c>
      <c r="I16" s="30">
        <f t="shared" si="3"/>
        <v>38105</v>
      </c>
      <c r="J16" s="30">
        <f t="shared" si="4"/>
        <v>38105</v>
      </c>
    </row>
    <row r="17" spans="1:10" ht="15.75" customHeight="1" x14ac:dyDescent="0.2">
      <c r="A17" s="5" t="s">
        <v>46</v>
      </c>
      <c r="B17" s="18" t="s">
        <v>22</v>
      </c>
      <c r="C17" s="58"/>
      <c r="D17" s="30">
        <f t="shared" si="0"/>
        <v>0</v>
      </c>
      <c r="E17" s="59"/>
      <c r="F17" s="30">
        <f t="shared" si="1"/>
        <v>0</v>
      </c>
      <c r="G17" s="60"/>
      <c r="H17" s="30">
        <f t="shared" si="2"/>
        <v>0</v>
      </c>
      <c r="I17" s="30">
        <f t="shared" si="3"/>
        <v>0</v>
      </c>
      <c r="J17" s="30">
        <f t="shared" si="4"/>
        <v>0</v>
      </c>
    </row>
    <row r="18" spans="1:10" s="11" customFormat="1" ht="15.75" customHeight="1" x14ac:dyDescent="0.2">
      <c r="A18" s="9" t="s">
        <v>47</v>
      </c>
      <c r="B18" s="16" t="s">
        <v>22</v>
      </c>
      <c r="C18" s="58"/>
      <c r="D18" s="30">
        <f t="shared" si="0"/>
        <v>0</v>
      </c>
      <c r="E18" s="59"/>
      <c r="F18" s="30">
        <f t="shared" si="1"/>
        <v>0</v>
      </c>
      <c r="G18" s="60"/>
      <c r="H18" s="30">
        <f t="shared" si="2"/>
        <v>0</v>
      </c>
      <c r="I18" s="30">
        <f t="shared" si="3"/>
        <v>0</v>
      </c>
      <c r="J18" s="30">
        <f t="shared" si="4"/>
        <v>0</v>
      </c>
    </row>
    <row r="19" spans="1:10" s="11" customFormat="1" ht="15.75" customHeight="1" x14ac:dyDescent="0.2">
      <c r="A19" s="9" t="s">
        <v>49</v>
      </c>
      <c r="B19" s="16" t="s">
        <v>22</v>
      </c>
      <c r="C19" s="58">
        <v>1466</v>
      </c>
      <c r="D19" s="30">
        <f t="shared" si="0"/>
        <v>1466</v>
      </c>
      <c r="E19" s="59"/>
      <c r="F19" s="30">
        <f t="shared" si="1"/>
        <v>0</v>
      </c>
      <c r="G19" s="60">
        <v>4002</v>
      </c>
      <c r="H19" s="30">
        <f t="shared" si="2"/>
        <v>4002</v>
      </c>
      <c r="I19" s="30">
        <f t="shared" si="3"/>
        <v>5468</v>
      </c>
      <c r="J19" s="30">
        <f t="shared" si="4"/>
        <v>5468</v>
      </c>
    </row>
    <row r="20" spans="1:10" ht="15.75" customHeight="1" x14ac:dyDescent="0.2">
      <c r="A20" s="5" t="s">
        <v>50</v>
      </c>
      <c r="B20" s="18" t="s">
        <v>22</v>
      </c>
      <c r="C20" s="58"/>
      <c r="D20" s="30">
        <f t="shared" si="0"/>
        <v>0</v>
      </c>
      <c r="E20" s="59"/>
      <c r="F20" s="30">
        <f t="shared" si="1"/>
        <v>0</v>
      </c>
      <c r="G20" s="60"/>
      <c r="H20" s="30">
        <f t="shared" si="2"/>
        <v>0</v>
      </c>
      <c r="I20" s="30">
        <f t="shared" si="3"/>
        <v>0</v>
      </c>
      <c r="J20" s="30">
        <f t="shared" si="4"/>
        <v>0</v>
      </c>
    </row>
    <row r="21" spans="1:10" ht="15.75" customHeight="1" x14ac:dyDescent="0.2">
      <c r="A21" s="5" t="s">
        <v>141</v>
      </c>
      <c r="B21" s="18" t="s">
        <v>22</v>
      </c>
      <c r="C21" s="58">
        <v>2211</v>
      </c>
      <c r="D21" s="30">
        <f t="shared" si="0"/>
        <v>2211</v>
      </c>
      <c r="E21" s="59"/>
      <c r="F21" s="30">
        <f t="shared" si="1"/>
        <v>0</v>
      </c>
      <c r="G21" s="60">
        <v>17182</v>
      </c>
      <c r="H21" s="30">
        <f t="shared" si="2"/>
        <v>17182</v>
      </c>
      <c r="I21" s="30">
        <f t="shared" si="3"/>
        <v>19393</v>
      </c>
      <c r="J21" s="30">
        <f t="shared" si="4"/>
        <v>19393</v>
      </c>
    </row>
    <row r="22" spans="1:10" ht="15.75" customHeight="1" x14ac:dyDescent="0.2">
      <c r="A22" s="5" t="s">
        <v>51</v>
      </c>
      <c r="B22" s="18" t="s">
        <v>22</v>
      </c>
      <c r="C22" s="58">
        <v>1425</v>
      </c>
      <c r="D22" s="30">
        <f t="shared" si="0"/>
        <v>1425</v>
      </c>
      <c r="E22" s="59"/>
      <c r="F22" s="30">
        <f t="shared" si="1"/>
        <v>0</v>
      </c>
      <c r="G22" s="60">
        <v>8751</v>
      </c>
      <c r="H22" s="30">
        <f t="shared" si="2"/>
        <v>8751</v>
      </c>
      <c r="I22" s="30">
        <f t="shared" si="3"/>
        <v>10176</v>
      </c>
      <c r="J22" s="30">
        <f t="shared" si="4"/>
        <v>10176</v>
      </c>
    </row>
    <row r="23" spans="1:10" ht="15.75" customHeight="1" x14ac:dyDescent="0.2">
      <c r="A23" s="5" t="s">
        <v>52</v>
      </c>
      <c r="B23" s="18" t="s">
        <v>22</v>
      </c>
      <c r="C23" s="58">
        <v>88503</v>
      </c>
      <c r="D23" s="30">
        <f t="shared" si="0"/>
        <v>88503</v>
      </c>
      <c r="E23" s="59"/>
      <c r="F23" s="30">
        <f t="shared" si="1"/>
        <v>0</v>
      </c>
      <c r="G23" s="60"/>
      <c r="H23" s="30">
        <f t="shared" si="2"/>
        <v>0</v>
      </c>
      <c r="I23" s="30">
        <f t="shared" si="3"/>
        <v>88503</v>
      </c>
      <c r="J23" s="30">
        <f t="shared" si="4"/>
        <v>88503</v>
      </c>
    </row>
    <row r="24" spans="1:10" s="11" customFormat="1" ht="15.75" customHeight="1" x14ac:dyDescent="0.2">
      <c r="A24" s="9" t="s">
        <v>56</v>
      </c>
      <c r="B24" s="16" t="s">
        <v>22</v>
      </c>
      <c r="C24" s="58">
        <v>2520</v>
      </c>
      <c r="D24" s="30">
        <f t="shared" si="0"/>
        <v>2520</v>
      </c>
      <c r="E24" s="59"/>
      <c r="F24" s="30">
        <f t="shared" si="1"/>
        <v>0</v>
      </c>
      <c r="G24" s="60">
        <v>14595</v>
      </c>
      <c r="H24" s="30">
        <f t="shared" si="2"/>
        <v>14595</v>
      </c>
      <c r="I24" s="30">
        <f t="shared" si="3"/>
        <v>17115</v>
      </c>
      <c r="J24" s="30">
        <f t="shared" si="4"/>
        <v>17115</v>
      </c>
    </row>
    <row r="25" spans="1:10" ht="15.75" customHeight="1" x14ac:dyDescent="0.2">
      <c r="A25" s="5" t="s">
        <v>62</v>
      </c>
      <c r="B25" s="18" t="s">
        <v>22</v>
      </c>
      <c r="C25" s="58">
        <v>564</v>
      </c>
      <c r="D25" s="30">
        <f t="shared" si="0"/>
        <v>564</v>
      </c>
      <c r="E25" s="59"/>
      <c r="F25" s="30">
        <f t="shared" si="1"/>
        <v>0</v>
      </c>
      <c r="G25" s="60">
        <v>3302</v>
      </c>
      <c r="H25" s="30">
        <f t="shared" si="2"/>
        <v>3302</v>
      </c>
      <c r="I25" s="30">
        <f t="shared" si="3"/>
        <v>3866</v>
      </c>
      <c r="J25" s="30">
        <f t="shared" si="4"/>
        <v>3866</v>
      </c>
    </row>
    <row r="26" spans="1:10" ht="15.75" customHeight="1" x14ac:dyDescent="0.2">
      <c r="A26" s="5" t="s">
        <v>63</v>
      </c>
      <c r="B26" s="18" t="s">
        <v>22</v>
      </c>
      <c r="C26" s="58"/>
      <c r="D26" s="30">
        <f t="shared" si="0"/>
        <v>0</v>
      </c>
      <c r="E26" s="59"/>
      <c r="F26" s="30">
        <f t="shared" si="1"/>
        <v>0</v>
      </c>
      <c r="G26" s="60"/>
      <c r="H26" s="30">
        <f t="shared" si="2"/>
        <v>0</v>
      </c>
      <c r="I26" s="30">
        <f t="shared" si="3"/>
        <v>0</v>
      </c>
      <c r="J26" s="30">
        <f t="shared" si="4"/>
        <v>0</v>
      </c>
    </row>
    <row r="27" spans="1:10" ht="15.75" customHeight="1" x14ac:dyDescent="0.2">
      <c r="A27" s="5" t="s">
        <v>75</v>
      </c>
      <c r="B27" s="18" t="s">
        <v>22</v>
      </c>
      <c r="C27" s="58"/>
      <c r="D27" s="30">
        <f t="shared" si="0"/>
        <v>0</v>
      </c>
      <c r="E27" s="59"/>
      <c r="F27" s="30">
        <f t="shared" si="1"/>
        <v>0</v>
      </c>
      <c r="G27" s="60"/>
      <c r="H27" s="30">
        <f t="shared" si="2"/>
        <v>0</v>
      </c>
      <c r="I27" s="30">
        <f t="shared" si="3"/>
        <v>0</v>
      </c>
      <c r="J27" s="30">
        <f t="shared" si="4"/>
        <v>0</v>
      </c>
    </row>
    <row r="28" spans="1:10" ht="15.75" customHeight="1" x14ac:dyDescent="0.2">
      <c r="A28" s="5" t="s">
        <v>80</v>
      </c>
      <c r="B28" s="18" t="s">
        <v>22</v>
      </c>
      <c r="C28" s="58">
        <v>1335</v>
      </c>
      <c r="D28" s="30">
        <f t="shared" si="0"/>
        <v>1335</v>
      </c>
      <c r="E28" s="59"/>
      <c r="F28" s="30">
        <f t="shared" si="1"/>
        <v>0</v>
      </c>
      <c r="G28" s="60">
        <v>1378</v>
      </c>
      <c r="H28" s="30">
        <f t="shared" si="2"/>
        <v>1378</v>
      </c>
      <c r="I28" s="30">
        <f t="shared" si="3"/>
        <v>2713</v>
      </c>
      <c r="J28" s="30">
        <f t="shared" si="4"/>
        <v>2713</v>
      </c>
    </row>
    <row r="29" spans="1:10" ht="15.75" customHeight="1" x14ac:dyDescent="0.2">
      <c r="A29" s="5" t="s">
        <v>81</v>
      </c>
      <c r="B29" s="18" t="s">
        <v>22</v>
      </c>
      <c r="C29" s="58">
        <v>455</v>
      </c>
      <c r="D29" s="30">
        <f t="shared" si="0"/>
        <v>455</v>
      </c>
      <c r="E29" s="59"/>
      <c r="F29" s="30">
        <f t="shared" si="1"/>
        <v>0</v>
      </c>
      <c r="G29" s="60"/>
      <c r="H29" s="30">
        <f t="shared" si="2"/>
        <v>0</v>
      </c>
      <c r="I29" s="30">
        <f t="shared" si="3"/>
        <v>455</v>
      </c>
      <c r="J29" s="30">
        <f t="shared" si="4"/>
        <v>455</v>
      </c>
    </row>
    <row r="30" spans="1:10" ht="15.75" customHeight="1" x14ac:dyDescent="0.2">
      <c r="A30" s="5" t="s">
        <v>82</v>
      </c>
      <c r="B30" s="18" t="s">
        <v>22</v>
      </c>
      <c r="C30" s="58"/>
      <c r="D30" s="30">
        <f t="shared" si="0"/>
        <v>0</v>
      </c>
      <c r="E30" s="59"/>
      <c r="F30" s="30">
        <f t="shared" si="1"/>
        <v>0</v>
      </c>
      <c r="G30" s="60"/>
      <c r="H30" s="30">
        <f t="shared" si="2"/>
        <v>0</v>
      </c>
      <c r="I30" s="30">
        <f t="shared" si="3"/>
        <v>0</v>
      </c>
      <c r="J30" s="30">
        <f t="shared" si="4"/>
        <v>0</v>
      </c>
    </row>
    <row r="31" spans="1:10" s="11" customFormat="1" ht="15.75" customHeight="1" x14ac:dyDescent="0.2">
      <c r="A31" s="9" t="s">
        <v>84</v>
      </c>
      <c r="B31" s="16" t="s">
        <v>22</v>
      </c>
      <c r="C31" s="58">
        <v>3435</v>
      </c>
      <c r="D31" s="30">
        <f t="shared" si="0"/>
        <v>3435</v>
      </c>
      <c r="E31" s="59"/>
      <c r="F31" s="30">
        <f t="shared" si="1"/>
        <v>0</v>
      </c>
      <c r="G31" s="60">
        <v>9401</v>
      </c>
      <c r="H31" s="30">
        <f t="shared" si="2"/>
        <v>9401</v>
      </c>
      <c r="I31" s="30">
        <f t="shared" si="3"/>
        <v>12836</v>
      </c>
      <c r="J31" s="30">
        <f t="shared" si="4"/>
        <v>12836</v>
      </c>
    </row>
    <row r="32" spans="1:10" ht="15.75" customHeight="1" x14ac:dyDescent="0.2">
      <c r="A32" s="5" t="s">
        <v>19</v>
      </c>
      <c r="B32" s="18" t="s">
        <v>20</v>
      </c>
      <c r="C32" s="58">
        <v>1949</v>
      </c>
      <c r="D32" s="30">
        <f t="shared" si="0"/>
        <v>1949</v>
      </c>
      <c r="E32" s="59">
        <v>1254</v>
      </c>
      <c r="F32" s="30">
        <f t="shared" si="1"/>
        <v>1254</v>
      </c>
      <c r="G32" s="60"/>
      <c r="H32" s="30">
        <f t="shared" si="2"/>
        <v>0</v>
      </c>
      <c r="I32" s="30">
        <f t="shared" si="3"/>
        <v>3203</v>
      </c>
      <c r="J32" s="30">
        <f t="shared" si="4"/>
        <v>3203</v>
      </c>
    </row>
    <row r="33" spans="1:10" ht="15.75" customHeight="1" x14ac:dyDescent="0.2">
      <c r="A33" s="5" t="s">
        <v>26</v>
      </c>
      <c r="B33" s="18" t="s">
        <v>20</v>
      </c>
      <c r="C33" s="58">
        <v>19651</v>
      </c>
      <c r="D33" s="30">
        <f t="shared" si="0"/>
        <v>19651</v>
      </c>
      <c r="E33" s="59"/>
      <c r="F33" s="30">
        <f t="shared" si="1"/>
        <v>0</v>
      </c>
      <c r="G33" s="60">
        <v>54366</v>
      </c>
      <c r="H33" s="30">
        <f t="shared" si="2"/>
        <v>54366</v>
      </c>
      <c r="I33" s="30">
        <f t="shared" si="3"/>
        <v>74017</v>
      </c>
      <c r="J33" s="30">
        <f t="shared" si="4"/>
        <v>74017</v>
      </c>
    </row>
    <row r="34" spans="1:10" ht="15.75" customHeight="1" x14ac:dyDescent="0.2">
      <c r="A34" s="5" t="s">
        <v>28</v>
      </c>
      <c r="B34" s="18" t="s">
        <v>20</v>
      </c>
      <c r="C34" s="58">
        <v>3152</v>
      </c>
      <c r="D34" s="30">
        <f t="shared" si="0"/>
        <v>3152</v>
      </c>
      <c r="E34" s="59"/>
      <c r="F34" s="30">
        <f t="shared" si="1"/>
        <v>0</v>
      </c>
      <c r="G34" s="60">
        <v>12251</v>
      </c>
      <c r="H34" s="30">
        <f t="shared" si="2"/>
        <v>12251</v>
      </c>
      <c r="I34" s="30">
        <f t="shared" si="3"/>
        <v>15403</v>
      </c>
      <c r="J34" s="30">
        <f t="shared" si="4"/>
        <v>15403</v>
      </c>
    </row>
    <row r="35" spans="1:10" ht="15.75" customHeight="1" x14ac:dyDescent="0.2">
      <c r="A35" s="5" t="s">
        <v>29</v>
      </c>
      <c r="B35" s="18" t="s">
        <v>20</v>
      </c>
      <c r="C35" s="58">
        <v>12500</v>
      </c>
      <c r="D35" s="30">
        <f t="shared" si="0"/>
        <v>12500</v>
      </c>
      <c r="E35" s="59"/>
      <c r="F35" s="30">
        <f t="shared" si="1"/>
        <v>0</v>
      </c>
      <c r="G35" s="60">
        <v>48138</v>
      </c>
      <c r="H35" s="30">
        <f t="shared" si="2"/>
        <v>48138</v>
      </c>
      <c r="I35" s="30">
        <f t="shared" si="3"/>
        <v>60638</v>
      </c>
      <c r="J35" s="30">
        <f t="shared" si="4"/>
        <v>60638</v>
      </c>
    </row>
    <row r="36" spans="1:10" s="11" customFormat="1" ht="15.75" customHeight="1" x14ac:dyDescent="0.2">
      <c r="A36" s="9" t="s">
        <v>32</v>
      </c>
      <c r="B36" s="16" t="s">
        <v>20</v>
      </c>
      <c r="C36" s="58">
        <v>1654</v>
      </c>
      <c r="D36" s="30">
        <f t="shared" si="0"/>
        <v>1654</v>
      </c>
      <c r="E36" s="59"/>
      <c r="F36" s="30">
        <f t="shared" si="1"/>
        <v>0</v>
      </c>
      <c r="G36" s="60">
        <v>1654</v>
      </c>
      <c r="H36" s="30">
        <f t="shared" si="2"/>
        <v>1654</v>
      </c>
      <c r="I36" s="30">
        <f t="shared" si="3"/>
        <v>3308</v>
      </c>
      <c r="J36" s="30">
        <f t="shared" si="4"/>
        <v>3308</v>
      </c>
    </row>
    <row r="37" spans="1:10" ht="15.75" customHeight="1" x14ac:dyDescent="0.2">
      <c r="A37" s="5" t="s">
        <v>33</v>
      </c>
      <c r="B37" s="18" t="s">
        <v>20</v>
      </c>
      <c r="C37" s="58">
        <v>3068</v>
      </c>
      <c r="D37" s="30">
        <f t="shared" si="0"/>
        <v>3068</v>
      </c>
      <c r="E37" s="59"/>
      <c r="F37" s="30">
        <f t="shared" si="1"/>
        <v>0</v>
      </c>
      <c r="G37" s="60"/>
      <c r="H37" s="30">
        <f t="shared" si="2"/>
        <v>0</v>
      </c>
      <c r="I37" s="30">
        <f t="shared" si="3"/>
        <v>3068</v>
      </c>
      <c r="J37" s="30">
        <f t="shared" si="4"/>
        <v>3068</v>
      </c>
    </row>
    <row r="38" spans="1:10" ht="15.75" customHeight="1" x14ac:dyDescent="0.2">
      <c r="A38" s="5" t="s">
        <v>34</v>
      </c>
      <c r="B38" s="18" t="s">
        <v>20</v>
      </c>
      <c r="C38" s="58"/>
      <c r="D38" s="30">
        <f t="shared" si="0"/>
        <v>0</v>
      </c>
      <c r="E38" s="59"/>
      <c r="F38" s="30">
        <f t="shared" si="1"/>
        <v>0</v>
      </c>
      <c r="G38" s="60"/>
      <c r="H38" s="30">
        <f t="shared" si="2"/>
        <v>0</v>
      </c>
      <c r="I38" s="30">
        <f t="shared" si="3"/>
        <v>0</v>
      </c>
      <c r="J38" s="30">
        <f t="shared" si="4"/>
        <v>0</v>
      </c>
    </row>
    <row r="39" spans="1:10" s="11" customFormat="1" ht="15.75" customHeight="1" x14ac:dyDescent="0.2">
      <c r="A39" s="9" t="s">
        <v>35</v>
      </c>
      <c r="B39" s="16" t="s">
        <v>20</v>
      </c>
      <c r="C39" s="58">
        <v>21269</v>
      </c>
      <c r="D39" s="30">
        <f t="shared" si="0"/>
        <v>21269</v>
      </c>
      <c r="E39" s="59">
        <v>758</v>
      </c>
      <c r="F39" s="30">
        <f t="shared" si="1"/>
        <v>758</v>
      </c>
      <c r="G39" s="60">
        <v>112543</v>
      </c>
      <c r="H39" s="30">
        <f t="shared" si="2"/>
        <v>112543</v>
      </c>
      <c r="I39" s="30">
        <f t="shared" si="3"/>
        <v>134570</v>
      </c>
      <c r="J39" s="30">
        <f t="shared" si="4"/>
        <v>134570</v>
      </c>
    </row>
    <row r="40" spans="1:10" ht="15.75" customHeight="1" x14ac:dyDescent="0.2">
      <c r="A40" s="5" t="s">
        <v>38</v>
      </c>
      <c r="B40" s="18" t="s">
        <v>20</v>
      </c>
      <c r="C40" s="58">
        <v>20532</v>
      </c>
      <c r="D40" s="30">
        <f t="shared" si="0"/>
        <v>20532</v>
      </c>
      <c r="E40" s="59"/>
      <c r="F40" s="30">
        <f t="shared" si="1"/>
        <v>0</v>
      </c>
      <c r="G40" s="60">
        <v>45831</v>
      </c>
      <c r="H40" s="30">
        <f t="shared" si="2"/>
        <v>45831</v>
      </c>
      <c r="I40" s="30">
        <f t="shared" si="3"/>
        <v>66363</v>
      </c>
      <c r="J40" s="30">
        <f t="shared" si="4"/>
        <v>66363</v>
      </c>
    </row>
    <row r="41" spans="1:10" s="11" customFormat="1" ht="15.75" customHeight="1" x14ac:dyDescent="0.2">
      <c r="A41" s="9" t="s">
        <v>39</v>
      </c>
      <c r="B41" s="16" t="s">
        <v>20</v>
      </c>
      <c r="C41" s="58">
        <v>7270</v>
      </c>
      <c r="D41" s="30">
        <f t="shared" si="0"/>
        <v>7270</v>
      </c>
      <c r="E41" s="59"/>
      <c r="F41" s="30">
        <f t="shared" si="1"/>
        <v>0</v>
      </c>
      <c r="G41" s="60">
        <v>11716</v>
      </c>
      <c r="H41" s="30">
        <f t="shared" si="2"/>
        <v>11716</v>
      </c>
      <c r="I41" s="30">
        <f t="shared" si="3"/>
        <v>18986</v>
      </c>
      <c r="J41" s="30">
        <f t="shared" si="4"/>
        <v>18986</v>
      </c>
    </row>
    <row r="42" spans="1:10" ht="15.75" customHeight="1" x14ac:dyDescent="0.2">
      <c r="A42" s="5" t="s">
        <v>41</v>
      </c>
      <c r="B42" s="18" t="s">
        <v>20</v>
      </c>
      <c r="C42" s="58">
        <v>3105</v>
      </c>
      <c r="D42" s="30">
        <f t="shared" si="0"/>
        <v>3105</v>
      </c>
      <c r="E42" s="59"/>
      <c r="F42" s="30">
        <f t="shared" si="1"/>
        <v>0</v>
      </c>
      <c r="G42" s="60"/>
      <c r="H42" s="30">
        <f t="shared" si="2"/>
        <v>0</v>
      </c>
      <c r="I42" s="30">
        <f t="shared" si="3"/>
        <v>3105</v>
      </c>
      <c r="J42" s="30">
        <f t="shared" si="4"/>
        <v>3105</v>
      </c>
    </row>
    <row r="43" spans="1:10" ht="15.75" customHeight="1" x14ac:dyDescent="0.2">
      <c r="A43" s="5" t="s">
        <v>42</v>
      </c>
      <c r="B43" s="18" t="s">
        <v>20</v>
      </c>
      <c r="C43" s="58">
        <v>3850</v>
      </c>
      <c r="D43" s="30">
        <f t="shared" si="0"/>
        <v>3850</v>
      </c>
      <c r="E43" s="59"/>
      <c r="F43" s="30">
        <f t="shared" si="1"/>
        <v>0</v>
      </c>
      <c r="G43" s="60">
        <v>3430</v>
      </c>
      <c r="H43" s="30">
        <f t="shared" si="2"/>
        <v>3430</v>
      </c>
      <c r="I43" s="30">
        <f t="shared" si="3"/>
        <v>7280</v>
      </c>
      <c r="J43" s="30">
        <f t="shared" si="4"/>
        <v>7280</v>
      </c>
    </row>
    <row r="44" spans="1:10" s="11" customFormat="1" ht="15.75" customHeight="1" x14ac:dyDescent="0.2">
      <c r="A44" s="9" t="s">
        <v>43</v>
      </c>
      <c r="B44" s="16" t="s">
        <v>20</v>
      </c>
      <c r="C44" s="58">
        <v>12376</v>
      </c>
      <c r="D44" s="30">
        <f t="shared" si="0"/>
        <v>12376</v>
      </c>
      <c r="E44" s="59"/>
      <c r="F44" s="30">
        <f t="shared" si="1"/>
        <v>0</v>
      </c>
      <c r="G44" s="60">
        <v>38084</v>
      </c>
      <c r="H44" s="30">
        <f t="shared" si="2"/>
        <v>38084</v>
      </c>
      <c r="I44" s="30">
        <f t="shared" si="3"/>
        <v>50460</v>
      </c>
      <c r="J44" s="30">
        <f t="shared" si="4"/>
        <v>50460</v>
      </c>
    </row>
    <row r="45" spans="1:10" ht="15.75" customHeight="1" x14ac:dyDescent="0.2">
      <c r="A45" s="5" t="s">
        <v>48</v>
      </c>
      <c r="B45" s="18" t="s">
        <v>20</v>
      </c>
      <c r="C45" s="58">
        <v>6186</v>
      </c>
      <c r="D45" s="30">
        <f t="shared" si="0"/>
        <v>6186</v>
      </c>
      <c r="E45" s="59"/>
      <c r="F45" s="30">
        <f t="shared" si="1"/>
        <v>0</v>
      </c>
      <c r="G45" s="60">
        <v>3707</v>
      </c>
      <c r="H45" s="30">
        <f t="shared" si="2"/>
        <v>3707</v>
      </c>
      <c r="I45" s="30">
        <f t="shared" si="3"/>
        <v>9893</v>
      </c>
      <c r="J45" s="30">
        <f t="shared" si="4"/>
        <v>9893</v>
      </c>
    </row>
    <row r="46" spans="1:10" s="11" customFormat="1" ht="15.75" customHeight="1" x14ac:dyDescent="0.2">
      <c r="A46" s="9" t="s">
        <v>53</v>
      </c>
      <c r="B46" s="16" t="s">
        <v>20</v>
      </c>
      <c r="C46" s="58"/>
      <c r="D46" s="30">
        <f t="shared" si="0"/>
        <v>0</v>
      </c>
      <c r="E46" s="59"/>
      <c r="F46" s="30">
        <f t="shared" si="1"/>
        <v>0</v>
      </c>
      <c r="G46" s="60"/>
      <c r="H46" s="30">
        <f t="shared" si="2"/>
        <v>0</v>
      </c>
      <c r="I46" s="30">
        <f t="shared" si="3"/>
        <v>0</v>
      </c>
      <c r="J46" s="30">
        <f t="shared" si="4"/>
        <v>0</v>
      </c>
    </row>
    <row r="47" spans="1:10" s="11" customFormat="1" ht="15.75" customHeight="1" x14ac:dyDescent="0.2">
      <c r="A47" s="9" t="s">
        <v>54</v>
      </c>
      <c r="B47" s="16" t="s">
        <v>20</v>
      </c>
      <c r="C47" s="58">
        <v>16895</v>
      </c>
      <c r="D47" s="30">
        <f t="shared" si="0"/>
        <v>16895</v>
      </c>
      <c r="E47" s="59"/>
      <c r="F47" s="30">
        <f t="shared" si="1"/>
        <v>0</v>
      </c>
      <c r="G47" s="60">
        <v>34835</v>
      </c>
      <c r="H47" s="30">
        <f t="shared" si="2"/>
        <v>34835</v>
      </c>
      <c r="I47" s="30">
        <f t="shared" si="3"/>
        <v>51730</v>
      </c>
      <c r="J47" s="30">
        <f t="shared" si="4"/>
        <v>51730</v>
      </c>
    </row>
    <row r="48" spans="1:10" s="11" customFormat="1" ht="15.75" customHeight="1" x14ac:dyDescent="0.2">
      <c r="A48" s="9" t="s">
        <v>55</v>
      </c>
      <c r="B48" s="16" t="s">
        <v>20</v>
      </c>
      <c r="C48" s="58">
        <v>23576</v>
      </c>
      <c r="D48" s="30">
        <f t="shared" si="0"/>
        <v>23576</v>
      </c>
      <c r="E48" s="59"/>
      <c r="F48" s="30">
        <f t="shared" si="1"/>
        <v>0</v>
      </c>
      <c r="G48" s="60">
        <v>37313</v>
      </c>
      <c r="H48" s="30">
        <f t="shared" si="2"/>
        <v>37313</v>
      </c>
      <c r="I48" s="30">
        <f t="shared" si="3"/>
        <v>60889</v>
      </c>
      <c r="J48" s="30">
        <f t="shared" si="4"/>
        <v>60889</v>
      </c>
    </row>
    <row r="49" spans="1:10" ht="15.75" customHeight="1" x14ac:dyDescent="0.2">
      <c r="A49" s="5" t="s">
        <v>57</v>
      </c>
      <c r="B49" s="18" t="s">
        <v>20</v>
      </c>
      <c r="C49" s="58">
        <v>13566</v>
      </c>
      <c r="D49" s="30">
        <f t="shared" si="0"/>
        <v>13566</v>
      </c>
      <c r="E49" s="59"/>
      <c r="F49" s="30">
        <f t="shared" si="1"/>
        <v>0</v>
      </c>
      <c r="G49" s="60">
        <v>5304</v>
      </c>
      <c r="H49" s="30">
        <f t="shared" si="2"/>
        <v>5304</v>
      </c>
      <c r="I49" s="30">
        <f t="shared" si="3"/>
        <v>18870</v>
      </c>
      <c r="J49" s="30">
        <f t="shared" si="4"/>
        <v>18870</v>
      </c>
    </row>
    <row r="50" spans="1:10" ht="15.75" customHeight="1" x14ac:dyDescent="0.2">
      <c r="A50" s="5" t="s">
        <v>58</v>
      </c>
      <c r="B50" s="18" t="s">
        <v>20</v>
      </c>
      <c r="C50" s="58">
        <v>10138</v>
      </c>
      <c r="D50" s="30">
        <f t="shared" si="0"/>
        <v>10138</v>
      </c>
      <c r="E50" s="59"/>
      <c r="F50" s="30">
        <f t="shared" si="1"/>
        <v>0</v>
      </c>
      <c r="G50" s="60">
        <v>4863</v>
      </c>
      <c r="H50" s="30">
        <f t="shared" si="2"/>
        <v>4863</v>
      </c>
      <c r="I50" s="30">
        <f t="shared" si="3"/>
        <v>15001</v>
      </c>
      <c r="J50" s="30">
        <f t="shared" si="4"/>
        <v>15001</v>
      </c>
    </row>
    <row r="51" spans="1:10" ht="15.75" customHeight="1" x14ac:dyDescent="0.2">
      <c r="A51" s="5" t="s">
        <v>59</v>
      </c>
      <c r="B51" s="18" t="s">
        <v>20</v>
      </c>
      <c r="C51" s="58">
        <v>28367</v>
      </c>
      <c r="D51" s="30">
        <f t="shared" si="0"/>
        <v>28367</v>
      </c>
      <c r="E51" s="59"/>
      <c r="F51" s="30">
        <f t="shared" si="1"/>
        <v>0</v>
      </c>
      <c r="G51" s="60">
        <v>145283</v>
      </c>
      <c r="H51" s="30">
        <f t="shared" si="2"/>
        <v>145283</v>
      </c>
      <c r="I51" s="30">
        <f t="shared" si="3"/>
        <v>173650</v>
      </c>
      <c r="J51" s="30">
        <f t="shared" si="4"/>
        <v>173650</v>
      </c>
    </row>
    <row r="52" spans="1:10" ht="15.75" customHeight="1" x14ac:dyDescent="0.2">
      <c r="A52" s="5" t="s">
        <v>60</v>
      </c>
      <c r="B52" s="18" t="s">
        <v>20</v>
      </c>
      <c r="C52" s="58">
        <v>11273</v>
      </c>
      <c r="D52" s="30">
        <f t="shared" si="0"/>
        <v>11273</v>
      </c>
      <c r="E52" s="59"/>
      <c r="F52" s="30">
        <f t="shared" si="1"/>
        <v>0</v>
      </c>
      <c r="G52" s="60">
        <v>18428</v>
      </c>
      <c r="H52" s="30">
        <f t="shared" si="2"/>
        <v>18428</v>
      </c>
      <c r="I52" s="30">
        <f t="shared" si="3"/>
        <v>29701</v>
      </c>
      <c r="J52" s="30">
        <f t="shared" si="4"/>
        <v>29701</v>
      </c>
    </row>
    <row r="53" spans="1:10" ht="15.75" customHeight="1" x14ac:dyDescent="0.2">
      <c r="A53" s="5" t="s">
        <v>64</v>
      </c>
      <c r="B53" s="18" t="s">
        <v>20</v>
      </c>
      <c r="C53" s="58"/>
      <c r="D53" s="30">
        <f t="shared" si="0"/>
        <v>0</v>
      </c>
      <c r="E53" s="59"/>
      <c r="F53" s="30">
        <f t="shared" si="1"/>
        <v>0</v>
      </c>
      <c r="G53" s="60"/>
      <c r="H53" s="30">
        <f t="shared" si="2"/>
        <v>0</v>
      </c>
      <c r="I53" s="30">
        <f t="shared" si="3"/>
        <v>0</v>
      </c>
      <c r="J53" s="30">
        <f t="shared" si="4"/>
        <v>0</v>
      </c>
    </row>
    <row r="54" spans="1:10" ht="15.75" customHeight="1" x14ac:dyDescent="0.2">
      <c r="A54" s="5" t="s">
        <v>65</v>
      </c>
      <c r="B54" s="18" t="s">
        <v>20</v>
      </c>
      <c r="C54" s="58">
        <v>15658</v>
      </c>
      <c r="D54" s="30">
        <f t="shared" si="0"/>
        <v>15658</v>
      </c>
      <c r="E54" s="59"/>
      <c r="F54" s="30">
        <f t="shared" si="1"/>
        <v>0</v>
      </c>
      <c r="G54" s="60">
        <v>5016</v>
      </c>
      <c r="H54" s="30">
        <f t="shared" si="2"/>
        <v>5016</v>
      </c>
      <c r="I54" s="30">
        <f t="shared" si="3"/>
        <v>20674</v>
      </c>
      <c r="J54" s="30">
        <f t="shared" si="4"/>
        <v>20674</v>
      </c>
    </row>
    <row r="55" spans="1:10" ht="15.75" customHeight="1" x14ac:dyDescent="0.2">
      <c r="A55" s="5" t="s">
        <v>66</v>
      </c>
      <c r="B55" s="18" t="s">
        <v>20</v>
      </c>
      <c r="C55" s="58">
        <v>15198</v>
      </c>
      <c r="D55" s="30">
        <f t="shared" si="0"/>
        <v>15198</v>
      </c>
      <c r="E55" s="59"/>
      <c r="F55" s="30">
        <f t="shared" si="1"/>
        <v>0</v>
      </c>
      <c r="G55" s="60">
        <v>62344</v>
      </c>
      <c r="H55" s="30">
        <f t="shared" si="2"/>
        <v>62344</v>
      </c>
      <c r="I55" s="30">
        <f t="shared" si="3"/>
        <v>77542</v>
      </c>
      <c r="J55" s="30">
        <f t="shared" si="4"/>
        <v>77542</v>
      </c>
    </row>
    <row r="56" spans="1:10" s="11" customFormat="1" ht="15.75" customHeight="1" x14ac:dyDescent="0.2">
      <c r="A56" s="9" t="s">
        <v>67</v>
      </c>
      <c r="B56" s="16" t="s">
        <v>20</v>
      </c>
      <c r="C56" s="58">
        <v>1409</v>
      </c>
      <c r="D56" s="30">
        <f t="shared" si="0"/>
        <v>1409</v>
      </c>
      <c r="E56" s="59"/>
      <c r="F56" s="30">
        <f t="shared" si="1"/>
        <v>0</v>
      </c>
      <c r="G56" s="60"/>
      <c r="H56" s="30">
        <f t="shared" si="2"/>
        <v>0</v>
      </c>
      <c r="I56" s="30">
        <f t="shared" si="3"/>
        <v>1409</v>
      </c>
      <c r="J56" s="30">
        <f t="shared" si="4"/>
        <v>1409</v>
      </c>
    </row>
    <row r="57" spans="1:10" ht="15.75" customHeight="1" x14ac:dyDescent="0.2">
      <c r="A57" s="5" t="s">
        <v>68</v>
      </c>
      <c r="B57" s="18" t="s">
        <v>20</v>
      </c>
      <c r="C57" s="58">
        <v>6344</v>
      </c>
      <c r="D57" s="30">
        <f t="shared" si="0"/>
        <v>6344</v>
      </c>
      <c r="E57" s="59"/>
      <c r="F57" s="30">
        <f t="shared" si="1"/>
        <v>0</v>
      </c>
      <c r="G57" s="60"/>
      <c r="H57" s="30">
        <f t="shared" si="2"/>
        <v>0</v>
      </c>
      <c r="I57" s="30">
        <f t="shared" si="3"/>
        <v>6344</v>
      </c>
      <c r="J57" s="30">
        <f t="shared" si="4"/>
        <v>6344</v>
      </c>
    </row>
    <row r="58" spans="1:10" s="11" customFormat="1" ht="15.75" customHeight="1" x14ac:dyDescent="0.2">
      <c r="A58" s="9" t="s">
        <v>69</v>
      </c>
      <c r="B58" s="16" t="s">
        <v>20</v>
      </c>
      <c r="C58" s="58"/>
      <c r="D58" s="30">
        <f t="shared" si="0"/>
        <v>0</v>
      </c>
      <c r="E58" s="59"/>
      <c r="F58" s="30">
        <f t="shared" si="1"/>
        <v>0</v>
      </c>
      <c r="G58" s="60"/>
      <c r="H58" s="30">
        <f t="shared" si="2"/>
        <v>0</v>
      </c>
      <c r="I58" s="30">
        <f t="shared" si="3"/>
        <v>0</v>
      </c>
      <c r="J58" s="30">
        <f t="shared" si="4"/>
        <v>0</v>
      </c>
    </row>
    <row r="59" spans="1:10" ht="15.75" customHeight="1" x14ac:dyDescent="0.2">
      <c r="A59" s="5" t="s">
        <v>70</v>
      </c>
      <c r="B59" s="18" t="s">
        <v>20</v>
      </c>
      <c r="C59" s="58"/>
      <c r="D59" s="30">
        <f t="shared" si="0"/>
        <v>0</v>
      </c>
      <c r="E59" s="59"/>
      <c r="F59" s="30">
        <f t="shared" si="1"/>
        <v>0</v>
      </c>
      <c r="G59" s="60"/>
      <c r="H59" s="30">
        <f t="shared" si="2"/>
        <v>0</v>
      </c>
      <c r="I59" s="30">
        <f t="shared" si="3"/>
        <v>0</v>
      </c>
      <c r="J59" s="30">
        <f t="shared" si="4"/>
        <v>0</v>
      </c>
    </row>
    <row r="60" spans="1:10" s="11" customFormat="1" ht="15.75" customHeight="1" x14ac:dyDescent="0.2">
      <c r="A60" s="9" t="s">
        <v>71</v>
      </c>
      <c r="B60" s="16" t="s">
        <v>20</v>
      </c>
      <c r="C60" s="58">
        <v>42548</v>
      </c>
      <c r="D60" s="30">
        <f t="shared" si="0"/>
        <v>42548</v>
      </c>
      <c r="E60" s="59"/>
      <c r="F60" s="30">
        <f t="shared" si="1"/>
        <v>0</v>
      </c>
      <c r="G60" s="60">
        <v>121591</v>
      </c>
      <c r="H60" s="30">
        <f t="shared" si="2"/>
        <v>121591</v>
      </c>
      <c r="I60" s="30">
        <f t="shared" si="3"/>
        <v>164139</v>
      </c>
      <c r="J60" s="30">
        <f t="shared" si="4"/>
        <v>164139</v>
      </c>
    </row>
    <row r="61" spans="1:10" ht="15.75" customHeight="1" x14ac:dyDescent="0.2">
      <c r="A61" s="5" t="s">
        <v>72</v>
      </c>
      <c r="B61" s="18" t="s">
        <v>20</v>
      </c>
      <c r="C61" s="58">
        <v>5921</v>
      </c>
      <c r="D61" s="30">
        <f t="shared" si="0"/>
        <v>5921</v>
      </c>
      <c r="E61" s="59"/>
      <c r="F61" s="30">
        <f t="shared" si="1"/>
        <v>0</v>
      </c>
      <c r="G61" s="60">
        <v>9564</v>
      </c>
      <c r="H61" s="30">
        <f t="shared" si="2"/>
        <v>9564</v>
      </c>
      <c r="I61" s="30">
        <f t="shared" si="3"/>
        <v>15485</v>
      </c>
      <c r="J61" s="30">
        <f t="shared" si="4"/>
        <v>15485</v>
      </c>
    </row>
    <row r="62" spans="1:10" s="11" customFormat="1" ht="15.75" customHeight="1" x14ac:dyDescent="0.2">
      <c r="A62" s="9" t="s">
        <v>73</v>
      </c>
      <c r="B62" s="16" t="s">
        <v>20</v>
      </c>
      <c r="C62" s="58"/>
      <c r="D62" s="30">
        <f t="shared" si="0"/>
        <v>0</v>
      </c>
      <c r="E62" s="59"/>
      <c r="F62" s="30">
        <f t="shared" si="1"/>
        <v>0</v>
      </c>
      <c r="G62" s="60"/>
      <c r="H62" s="30">
        <f t="shared" si="2"/>
        <v>0</v>
      </c>
      <c r="I62" s="30">
        <f t="shared" si="3"/>
        <v>0</v>
      </c>
      <c r="J62" s="30">
        <f t="shared" si="4"/>
        <v>0</v>
      </c>
    </row>
    <row r="63" spans="1:10" ht="15.75" customHeight="1" x14ac:dyDescent="0.2">
      <c r="A63" s="5" t="s">
        <v>126</v>
      </c>
      <c r="B63" s="18" t="s">
        <v>20</v>
      </c>
      <c r="C63" s="58">
        <v>9277</v>
      </c>
      <c r="D63" s="30">
        <f t="shared" si="0"/>
        <v>9277</v>
      </c>
      <c r="E63" s="59"/>
      <c r="F63" s="30">
        <f t="shared" si="1"/>
        <v>0</v>
      </c>
      <c r="G63" s="60">
        <v>11229</v>
      </c>
      <c r="H63" s="30">
        <f t="shared" si="2"/>
        <v>11229</v>
      </c>
      <c r="I63" s="30">
        <f t="shared" si="3"/>
        <v>20506</v>
      </c>
      <c r="J63" s="30">
        <f t="shared" si="4"/>
        <v>20506</v>
      </c>
    </row>
    <row r="64" spans="1:10" ht="15.75" customHeight="1" x14ac:dyDescent="0.2">
      <c r="A64" s="5" t="s">
        <v>74</v>
      </c>
      <c r="B64" s="18" t="s">
        <v>20</v>
      </c>
      <c r="C64" s="58"/>
      <c r="D64" s="30">
        <f t="shared" ref="D64:D71" si="5">C64*1</f>
        <v>0</v>
      </c>
      <c r="E64" s="59"/>
      <c r="F64" s="30">
        <f t="shared" ref="F64:F71" si="6">E64*1</f>
        <v>0</v>
      </c>
      <c r="G64" s="60"/>
      <c r="H64" s="30">
        <f t="shared" ref="H64:H71" si="7">G64</f>
        <v>0</v>
      </c>
      <c r="I64" s="30">
        <f t="shared" ref="I64:I71" si="8">C64+E64+G64</f>
        <v>0</v>
      </c>
      <c r="J64" s="30">
        <f t="shared" ref="J64:J71" si="9">H64+F64+D64</f>
        <v>0</v>
      </c>
    </row>
    <row r="65" spans="1:10" s="11" customFormat="1" ht="15.75" customHeight="1" x14ac:dyDescent="0.2">
      <c r="A65" s="9" t="s">
        <v>76</v>
      </c>
      <c r="B65" s="16" t="s">
        <v>20</v>
      </c>
      <c r="C65" s="58"/>
      <c r="D65" s="30">
        <f t="shared" si="5"/>
        <v>0</v>
      </c>
      <c r="E65" s="59"/>
      <c r="F65" s="30">
        <f t="shared" si="6"/>
        <v>0</v>
      </c>
      <c r="G65" s="60"/>
      <c r="H65" s="30">
        <f t="shared" si="7"/>
        <v>0</v>
      </c>
      <c r="I65" s="30">
        <f t="shared" si="8"/>
        <v>0</v>
      </c>
      <c r="J65" s="30">
        <f t="shared" si="9"/>
        <v>0</v>
      </c>
    </row>
    <row r="66" spans="1:10" s="11" customFormat="1" ht="15.75" customHeight="1" x14ac:dyDescent="0.2">
      <c r="A66" s="9" t="s">
        <v>77</v>
      </c>
      <c r="B66" s="16" t="s">
        <v>20</v>
      </c>
      <c r="C66" s="58">
        <v>1551</v>
      </c>
      <c r="D66" s="30">
        <f t="shared" si="5"/>
        <v>1551</v>
      </c>
      <c r="E66" s="59"/>
      <c r="F66" s="30">
        <f t="shared" si="6"/>
        <v>0</v>
      </c>
      <c r="G66" s="60"/>
      <c r="H66" s="30">
        <f t="shared" si="7"/>
        <v>0</v>
      </c>
      <c r="I66" s="30">
        <f t="shared" si="8"/>
        <v>1551</v>
      </c>
      <c r="J66" s="30">
        <f t="shared" si="9"/>
        <v>1551</v>
      </c>
    </row>
    <row r="67" spans="1:10" s="11" customFormat="1" ht="15.75" customHeight="1" x14ac:dyDescent="0.2">
      <c r="A67" s="9" t="s">
        <v>78</v>
      </c>
      <c r="B67" s="16" t="s">
        <v>20</v>
      </c>
      <c r="C67" s="58"/>
      <c r="D67" s="30">
        <f t="shared" si="5"/>
        <v>0</v>
      </c>
      <c r="E67" s="59"/>
      <c r="F67" s="30">
        <f t="shared" si="6"/>
        <v>0</v>
      </c>
      <c r="G67" s="60"/>
      <c r="H67" s="30">
        <f t="shared" si="7"/>
        <v>0</v>
      </c>
      <c r="I67" s="30">
        <f t="shared" si="8"/>
        <v>0</v>
      </c>
      <c r="J67" s="30">
        <f t="shared" si="9"/>
        <v>0</v>
      </c>
    </row>
    <row r="68" spans="1:10" ht="15.75" customHeight="1" x14ac:dyDescent="0.2">
      <c r="A68" s="5" t="s">
        <v>79</v>
      </c>
      <c r="B68" s="18" t="s">
        <v>20</v>
      </c>
      <c r="C68" s="58"/>
      <c r="D68" s="30">
        <f t="shared" si="5"/>
        <v>0</v>
      </c>
      <c r="E68" s="59"/>
      <c r="F68" s="30">
        <f t="shared" si="6"/>
        <v>0</v>
      </c>
      <c r="G68" s="60"/>
      <c r="H68" s="30">
        <f t="shared" si="7"/>
        <v>0</v>
      </c>
      <c r="I68" s="30">
        <f t="shared" si="8"/>
        <v>0</v>
      </c>
      <c r="J68" s="30">
        <f t="shared" si="9"/>
        <v>0</v>
      </c>
    </row>
    <row r="69" spans="1:10" s="11" customFormat="1" ht="15.75" customHeight="1" x14ac:dyDescent="0.2">
      <c r="A69" s="9" t="s">
        <v>83</v>
      </c>
      <c r="B69" s="16" t="s">
        <v>20</v>
      </c>
      <c r="C69" s="58">
        <v>1059</v>
      </c>
      <c r="D69" s="30">
        <f t="shared" si="5"/>
        <v>1059</v>
      </c>
      <c r="E69" s="59"/>
      <c r="F69" s="30">
        <f t="shared" si="6"/>
        <v>0</v>
      </c>
      <c r="G69" s="60">
        <v>5846</v>
      </c>
      <c r="H69" s="30">
        <f t="shared" si="7"/>
        <v>5846</v>
      </c>
      <c r="I69" s="30">
        <f t="shared" si="8"/>
        <v>6905</v>
      </c>
      <c r="J69" s="30">
        <f t="shared" si="9"/>
        <v>6905</v>
      </c>
    </row>
    <row r="70" spans="1:10" s="11" customFormat="1" ht="15.75" customHeight="1" x14ac:dyDescent="0.2">
      <c r="A70" s="9" t="s">
        <v>85</v>
      </c>
      <c r="B70" s="16" t="s">
        <v>20</v>
      </c>
      <c r="C70" s="58"/>
      <c r="D70" s="30">
        <f t="shared" si="5"/>
        <v>0</v>
      </c>
      <c r="E70" s="59"/>
      <c r="F70" s="30">
        <f t="shared" si="6"/>
        <v>0</v>
      </c>
      <c r="G70" s="60"/>
      <c r="H70" s="30">
        <f t="shared" si="7"/>
        <v>0</v>
      </c>
      <c r="I70" s="30">
        <f t="shared" si="8"/>
        <v>0</v>
      </c>
      <c r="J70" s="30">
        <f t="shared" si="9"/>
        <v>0</v>
      </c>
    </row>
    <row r="71" spans="1:10" ht="15.75" customHeight="1" x14ac:dyDescent="0.2">
      <c r="A71" s="5" t="s">
        <v>86</v>
      </c>
      <c r="B71" s="18" t="s">
        <v>20</v>
      </c>
      <c r="C71" s="58">
        <v>18480</v>
      </c>
      <c r="D71" s="30">
        <f t="shared" si="5"/>
        <v>18480</v>
      </c>
      <c r="E71" s="59"/>
      <c r="F71" s="30">
        <f t="shared" si="6"/>
        <v>0</v>
      </c>
      <c r="G71" s="60">
        <v>83445</v>
      </c>
      <c r="H71" s="30">
        <f t="shared" si="7"/>
        <v>83445</v>
      </c>
      <c r="I71" s="30">
        <f t="shared" si="8"/>
        <v>101925</v>
      </c>
      <c r="J71" s="30">
        <f t="shared" si="9"/>
        <v>101925</v>
      </c>
    </row>
    <row r="72" spans="1:10" s="3" customFormat="1" ht="21.75" x14ac:dyDescent="0.2">
      <c r="A72" s="21" t="s">
        <v>123</v>
      </c>
      <c r="B72" s="13"/>
      <c r="C72" s="32">
        <f t="shared" ref="C72:J72" si="10">SUM(C5:C31)</f>
        <v>156499</v>
      </c>
      <c r="D72" s="32">
        <f t="shared" si="10"/>
        <v>156499</v>
      </c>
      <c r="E72" s="32">
        <f t="shared" si="10"/>
        <v>0</v>
      </c>
      <c r="F72" s="32">
        <f t="shared" si="10"/>
        <v>0</v>
      </c>
      <c r="G72" s="32">
        <f t="shared" si="10"/>
        <v>371962</v>
      </c>
      <c r="H72" s="32">
        <f t="shared" si="10"/>
        <v>371962</v>
      </c>
      <c r="I72" s="32">
        <f t="shared" si="10"/>
        <v>528461</v>
      </c>
      <c r="J72" s="32">
        <f t="shared" si="10"/>
        <v>528461</v>
      </c>
    </row>
    <row r="73" spans="1:10" s="3" customFormat="1" ht="21.75" x14ac:dyDescent="0.2">
      <c r="A73" s="21" t="s">
        <v>124</v>
      </c>
      <c r="B73" s="13"/>
      <c r="C73" s="32">
        <f t="shared" ref="C73:J73" si="11">SUM(C32:C71)</f>
        <v>337822</v>
      </c>
      <c r="D73" s="32">
        <f t="shared" si="11"/>
        <v>337822</v>
      </c>
      <c r="E73" s="32">
        <f t="shared" si="11"/>
        <v>2012</v>
      </c>
      <c r="F73" s="32">
        <f t="shared" si="11"/>
        <v>2012</v>
      </c>
      <c r="G73" s="32">
        <f t="shared" si="11"/>
        <v>876781</v>
      </c>
      <c r="H73" s="32">
        <f t="shared" si="11"/>
        <v>876781</v>
      </c>
      <c r="I73" s="32">
        <f t="shared" si="11"/>
        <v>1216615</v>
      </c>
      <c r="J73" s="32">
        <f t="shared" si="11"/>
        <v>1216615</v>
      </c>
    </row>
    <row r="74" spans="1:10" s="3" customFormat="1" ht="15.75" customHeight="1" x14ac:dyDescent="0.2">
      <c r="A74" s="5" t="s">
        <v>87</v>
      </c>
      <c r="B74" s="13"/>
      <c r="C74" s="32">
        <f>SUM(C72:C73)</f>
        <v>494321</v>
      </c>
      <c r="D74" s="32">
        <f t="shared" ref="D74:J74" si="12">SUM(D72:D73)</f>
        <v>494321</v>
      </c>
      <c r="E74" s="36">
        <f t="shared" si="12"/>
        <v>2012</v>
      </c>
      <c r="F74" s="32">
        <f t="shared" si="12"/>
        <v>2012</v>
      </c>
      <c r="G74" s="36">
        <f t="shared" si="12"/>
        <v>1248743</v>
      </c>
      <c r="H74" s="32">
        <f t="shared" si="12"/>
        <v>1248743</v>
      </c>
      <c r="I74" s="32">
        <f t="shared" si="12"/>
        <v>1745076</v>
      </c>
      <c r="J74" s="32">
        <f t="shared" si="12"/>
        <v>1745076</v>
      </c>
    </row>
    <row r="75" spans="1:10" x14ac:dyDescent="0.2">
      <c r="B75" s="13"/>
      <c r="C75" s="2"/>
      <c r="D75" s="28"/>
      <c r="E75" s="13"/>
      <c r="F75" s="28"/>
      <c r="G75" s="13"/>
      <c r="H75" s="28"/>
      <c r="J75" s="32"/>
    </row>
    <row r="76" spans="1:10" x14ac:dyDescent="0.2">
      <c r="B76" s="13"/>
      <c r="C76" s="2"/>
      <c r="D76" s="28"/>
      <c r="E76" s="13"/>
      <c r="F76" s="28"/>
      <c r="G76" s="13"/>
      <c r="H76" s="28"/>
      <c r="J76" s="32"/>
    </row>
    <row r="77" spans="1:10" x14ac:dyDescent="0.2">
      <c r="B77" s="13"/>
      <c r="C77" s="2"/>
      <c r="D77" s="28"/>
      <c r="E77" s="13"/>
      <c r="F77" s="28"/>
      <c r="G77" s="13"/>
      <c r="H77" s="28"/>
    </row>
    <row r="78" spans="1:10" x14ac:dyDescent="0.2">
      <c r="C78" s="57"/>
      <c r="D78" s="57"/>
      <c r="E78" s="57"/>
      <c r="F78" s="57"/>
      <c r="G78" s="57"/>
      <c r="H78" s="57"/>
      <c r="I78" s="57"/>
      <c r="J78" s="57"/>
    </row>
  </sheetData>
  <sheetProtection password="B68E" sheet="1" objects="1" scenarios="1"/>
  <mergeCells count="1">
    <mergeCell ref="A1:J1"/>
  </mergeCells>
  <phoneticPr fontId="0" type="noConversion"/>
  <conditionalFormatting sqref="J76:J65527 D78:J78 A2:A65527 A1:J1 B3:B65527 K1:IV1048576 J2:J74 C2:I65527">
    <cfRule type="expression" dxfId="16" priority="76" stopIfTrue="1">
      <formula>CellHasFormula</formula>
    </cfRule>
  </conditionalFormatting>
  <conditionalFormatting sqref="J76">
    <cfRule type="expression" dxfId="15" priority="69" stopIfTrue="1">
      <formula>CellHasFormula</formula>
    </cfRule>
  </conditionalFormatting>
  <conditionalFormatting sqref="J75:J76">
    <cfRule type="expression" dxfId="14" priority="68" stopIfTrue="1">
      <formula>CellHasFormula</formula>
    </cfRule>
  </conditionalFormatting>
  <conditionalFormatting sqref="J75:J76">
    <cfRule type="expression" dxfId="13" priority="67" stopIfTrue="1">
      <formula>CellHasFormula</formula>
    </cfRule>
  </conditionalFormatting>
  <pageMargins left="0.5" right="0.5" top="0.5" bottom="0.5" header="0.5" footer="0.5"/>
  <pageSetup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pane ySplit="4" topLeftCell="A53" activePane="bottomLeft" state="frozen"/>
      <selection pane="bottomLeft" activeCell="J71" sqref="J71"/>
    </sheetView>
  </sheetViews>
  <sheetFormatPr defaultRowHeight="12.75" x14ac:dyDescent="0.2"/>
  <cols>
    <col min="1" max="1" width="18.28515625" bestFit="1" customWidth="1"/>
    <col min="3" max="3" width="15.7109375" customWidth="1"/>
    <col min="4" max="4" width="15.7109375" style="39" customWidth="1"/>
    <col min="5" max="5" width="15.7109375" customWidth="1"/>
    <col min="6" max="6" width="15.7109375" style="39" customWidth="1"/>
    <col min="7" max="7" width="15.7109375" customWidth="1"/>
    <col min="8" max="10" width="15.7109375" style="39" customWidth="1"/>
    <col min="11" max="11" width="12.28515625" customWidth="1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x14ac:dyDescent="0.2">
      <c r="A2" s="1" t="s">
        <v>136</v>
      </c>
      <c r="D2" s="27"/>
      <c r="F2" s="27"/>
      <c r="H2" s="27"/>
      <c r="I2" s="27"/>
      <c r="J2" s="27"/>
    </row>
    <row r="3" spans="1:10" s="3" customFormat="1" x14ac:dyDescent="0.2">
      <c r="A3" s="2"/>
      <c r="B3" s="2"/>
      <c r="C3" s="2"/>
      <c r="D3" s="34"/>
      <c r="E3" s="2"/>
      <c r="F3" s="34"/>
      <c r="G3" s="2"/>
      <c r="H3" s="34"/>
      <c r="I3" s="34"/>
      <c r="J3" s="34"/>
    </row>
    <row r="4" spans="1:10" s="4" customFormat="1" ht="20.25" customHeight="1" x14ac:dyDescent="0.2">
      <c r="A4" s="4" t="s">
        <v>0</v>
      </c>
      <c r="B4" s="4" t="s">
        <v>1</v>
      </c>
      <c r="C4" s="4" t="s">
        <v>9</v>
      </c>
      <c r="D4" s="35" t="s">
        <v>11</v>
      </c>
      <c r="E4" s="4" t="s">
        <v>104</v>
      </c>
      <c r="F4" s="35" t="s">
        <v>14</v>
      </c>
      <c r="G4" s="4" t="s">
        <v>105</v>
      </c>
      <c r="H4" s="35" t="s">
        <v>88</v>
      </c>
      <c r="I4" s="35" t="s">
        <v>106</v>
      </c>
      <c r="J4" s="35" t="s">
        <v>18</v>
      </c>
    </row>
    <row r="5" spans="1:10" s="11" customFormat="1" ht="15.75" customHeight="1" x14ac:dyDescent="0.2">
      <c r="A5" s="9" t="s">
        <v>21</v>
      </c>
      <c r="B5" s="10" t="s">
        <v>22</v>
      </c>
      <c r="C5" s="7">
        <v>7239</v>
      </c>
      <c r="D5" s="31">
        <f>(Jul!C5*10)+(Aug!C5*9)+(Sep!C5*8)+(Oct!C5*7)+(Nov!C5*6)+(Dec!C5*5)+(Jan!C5*4)+(Feb!C5*3)+(Mar!C5*2)+(Apr!C5*1)</f>
        <v>584725</v>
      </c>
      <c r="E5" s="8">
        <v>1788</v>
      </c>
      <c r="F5" s="31">
        <f>(Jul!E5*10)+(Aug!E5*9)+(Sep!E5*8)+(Oct!E5*7)+(Nov!E5*6)+(Dec!E5*5)+(Jan!E5*4)+(Feb!E5*3)+(Mar!E5*2)+(Apr!E5*1)</f>
        <v>23656</v>
      </c>
      <c r="G5" s="8">
        <v>6365</v>
      </c>
      <c r="H5" s="31">
        <f>Mar!H5+G5</f>
        <v>507368</v>
      </c>
      <c r="I5" s="31">
        <f t="shared" ref="I5:I63" si="0">C5+E5+G5</f>
        <v>15392</v>
      </c>
      <c r="J5" s="31">
        <f t="shared" ref="J5:J63" si="1">D5+F5+H5</f>
        <v>1115749</v>
      </c>
    </row>
    <row r="6" spans="1:10" s="11" customFormat="1" ht="15.75" customHeight="1" x14ac:dyDescent="0.2">
      <c r="A6" s="9" t="s">
        <v>23</v>
      </c>
      <c r="B6" s="10" t="s">
        <v>22</v>
      </c>
      <c r="C6" s="7"/>
      <c r="D6" s="31">
        <f>(Jul!C6*10)+(Aug!C6*9)+(Sep!C6*8)+(Oct!C6*7)+(Nov!C6*6)+(Dec!C6*5)+(Jan!C6*4)+(Feb!C6*3)+(Mar!C6*2)+(Apr!C6*1)</f>
        <v>17058</v>
      </c>
      <c r="E6" s="8"/>
      <c r="F6" s="31">
        <f>(Jul!E6*10)+(Aug!E6*9)+(Sep!E6*8)+(Oct!E6*7)+(Nov!E6*6)+(Dec!E6*5)+(Jan!E6*4)+(Feb!E6*3)+(Mar!E6*2)+(Apr!E6*1)</f>
        <v>0</v>
      </c>
      <c r="G6" s="8"/>
      <c r="H6" s="31">
        <f>Mar!H6+G6</f>
        <v>3184</v>
      </c>
      <c r="I6" s="31">
        <f t="shared" si="0"/>
        <v>0</v>
      </c>
      <c r="J6" s="31">
        <f t="shared" si="1"/>
        <v>20242</v>
      </c>
    </row>
    <row r="7" spans="1:10" s="1" customFormat="1" ht="15.75" customHeight="1" x14ac:dyDescent="0.2">
      <c r="A7" s="5" t="s">
        <v>24</v>
      </c>
      <c r="B7" s="6" t="s">
        <v>22</v>
      </c>
      <c r="C7" s="7"/>
      <c r="D7" s="31">
        <f>(Jul!C7*10)+(Aug!C7*9)+(Sep!C7*8)+(Oct!C7*7)+(Nov!C7*6)+(Dec!C7*5)+(Jan!C7*4)+(Feb!C7*3)+(Mar!C7*2)+(Apr!C7*1)</f>
        <v>106914</v>
      </c>
      <c r="E7" s="8"/>
      <c r="F7" s="31">
        <f>(Jul!E7*10)+(Aug!E7*9)+(Sep!E7*8)+(Oct!E7*7)+(Nov!E7*6)+(Dec!E7*5)+(Jan!E7*4)+(Feb!E7*3)+(Mar!E7*2)+(Apr!E7*1)</f>
        <v>0</v>
      </c>
      <c r="G7" s="8"/>
      <c r="H7" s="31">
        <f>Mar!H7+G7</f>
        <v>23769</v>
      </c>
      <c r="I7" s="31">
        <f t="shared" si="0"/>
        <v>0</v>
      </c>
      <c r="J7" s="31">
        <f t="shared" si="1"/>
        <v>130683</v>
      </c>
    </row>
    <row r="8" spans="1:10" s="11" customFormat="1" ht="15.75" customHeight="1" x14ac:dyDescent="0.2">
      <c r="A8" s="9" t="s">
        <v>25</v>
      </c>
      <c r="B8" s="10" t="s">
        <v>22</v>
      </c>
      <c r="C8" s="7">
        <v>1448</v>
      </c>
      <c r="D8" s="31">
        <f>(Jul!C8*10)+(Aug!C8*9)+(Sep!C8*8)+(Oct!C8*7)+(Nov!C8*6)+(Dec!C8*5)+(Jan!C8*4)+(Feb!C8*3)+(Mar!C8*2)+(Apr!C8*1)</f>
        <v>37037</v>
      </c>
      <c r="E8" s="8"/>
      <c r="F8" s="31">
        <f>(Jul!E8*10)+(Aug!E8*9)+(Sep!E8*8)+(Oct!E8*7)+(Nov!E8*6)+(Dec!E8*5)+(Jan!E8*4)+(Feb!E8*3)+(Mar!E8*2)+(Apr!E8*1)</f>
        <v>0</v>
      </c>
      <c r="G8" s="8">
        <v>292</v>
      </c>
      <c r="H8" s="31">
        <f>Mar!H8+G8</f>
        <v>22664</v>
      </c>
      <c r="I8" s="31">
        <f t="shared" si="0"/>
        <v>1740</v>
      </c>
      <c r="J8" s="31">
        <f t="shared" si="1"/>
        <v>59701</v>
      </c>
    </row>
    <row r="9" spans="1:10" s="1" customFormat="1" ht="15.75" customHeight="1" x14ac:dyDescent="0.2">
      <c r="A9" s="5" t="s">
        <v>27</v>
      </c>
      <c r="B9" s="6" t="s">
        <v>22</v>
      </c>
      <c r="C9" s="7">
        <v>11338</v>
      </c>
      <c r="D9" s="31">
        <f>(Jul!C9*10)+(Aug!C9*9)+(Sep!C9*8)+(Oct!C9*7)+(Nov!C9*6)+(Dec!C9*5)+(Jan!C9*4)+(Feb!C9*3)+(Mar!C9*2)+(Apr!C9*1)</f>
        <v>213353</v>
      </c>
      <c r="E9" s="8"/>
      <c r="F9" s="31">
        <f>(Jul!E9*10)+(Aug!E9*9)+(Sep!E9*8)+(Oct!E9*7)+(Nov!E9*6)+(Dec!E9*5)+(Jan!E9*4)+(Feb!E9*3)+(Mar!E9*2)+(Apr!E9*1)</f>
        <v>0</v>
      </c>
      <c r="G9" s="8">
        <v>25137</v>
      </c>
      <c r="H9" s="31">
        <f>Mar!H9+G9</f>
        <v>188155</v>
      </c>
      <c r="I9" s="31">
        <f t="shared" si="0"/>
        <v>36475</v>
      </c>
      <c r="J9" s="31">
        <f t="shared" si="1"/>
        <v>401508</v>
      </c>
    </row>
    <row r="10" spans="1:10" s="1" customFormat="1" ht="15.75" customHeight="1" x14ac:dyDescent="0.2">
      <c r="A10" s="5" t="s">
        <v>30</v>
      </c>
      <c r="B10" s="6" t="s">
        <v>22</v>
      </c>
      <c r="C10" s="7">
        <v>1143</v>
      </c>
      <c r="D10" s="31">
        <f>(Jul!C10*10)+(Aug!C10*9)+(Sep!C10*8)+(Oct!C10*7)+(Nov!C10*6)+(Dec!C10*5)+(Jan!C10*4)+(Feb!C10*3)+(Mar!C10*2)+(Apr!C10*1)</f>
        <v>1429438</v>
      </c>
      <c r="E10" s="8"/>
      <c r="F10" s="31">
        <f>(Jul!E10*10)+(Aug!E10*9)+(Sep!E10*8)+(Oct!E10*7)+(Nov!E10*6)+(Dec!E10*5)+(Jan!E10*4)+(Feb!E10*3)+(Mar!E10*2)+(Apr!E10*1)</f>
        <v>11584</v>
      </c>
      <c r="G10" s="8">
        <v>1435</v>
      </c>
      <c r="H10" s="31">
        <f>Mar!H10+G10</f>
        <v>463932</v>
      </c>
      <c r="I10" s="31">
        <f t="shared" si="0"/>
        <v>2578</v>
      </c>
      <c r="J10" s="31">
        <f t="shared" si="1"/>
        <v>1904954</v>
      </c>
    </row>
    <row r="11" spans="1:10" s="1" customFormat="1" ht="15.75" customHeight="1" x14ac:dyDescent="0.2">
      <c r="A11" s="5" t="s">
        <v>31</v>
      </c>
      <c r="B11" s="6" t="s">
        <v>22</v>
      </c>
      <c r="C11" s="7">
        <v>12376</v>
      </c>
      <c r="D11" s="31">
        <f>(Jul!C11*10)+(Aug!C11*9)+(Sep!C11*8)+(Oct!C11*7)+(Nov!C11*6)+(Dec!C11*5)+(Jan!C11*4)+(Feb!C11*3)+(Mar!C11*2)+(Apr!C11*1)</f>
        <v>149045</v>
      </c>
      <c r="E11" s="8"/>
      <c r="F11" s="31">
        <f>(Jul!E11*10)+(Aug!E11*9)+(Sep!E11*8)+(Oct!E11*7)+(Nov!E11*6)+(Dec!E11*5)+(Jan!E11*4)+(Feb!E11*3)+(Mar!E11*2)+(Apr!E11*1)</f>
        <v>188400</v>
      </c>
      <c r="G11" s="8">
        <v>47361</v>
      </c>
      <c r="H11" s="31">
        <f>Mar!H11+G11</f>
        <v>123217</v>
      </c>
      <c r="I11" s="31">
        <f t="shared" si="0"/>
        <v>59737</v>
      </c>
      <c r="J11" s="31">
        <f t="shared" si="1"/>
        <v>460662</v>
      </c>
    </row>
    <row r="12" spans="1:10" s="11" customFormat="1" ht="15.75" customHeight="1" x14ac:dyDescent="0.2">
      <c r="A12" s="9" t="s">
        <v>36</v>
      </c>
      <c r="B12" s="10" t="s">
        <v>22</v>
      </c>
      <c r="C12" s="7"/>
      <c r="D12" s="31">
        <f>(Jul!C12*10)+(Aug!C12*9)+(Sep!C12*8)+(Oct!C12*7)+(Nov!C12*6)+(Dec!C12*5)+(Jan!C12*4)+(Feb!C12*3)+(Mar!C12*2)+(Apr!C12*1)</f>
        <v>20632</v>
      </c>
      <c r="E12" s="8"/>
      <c r="F12" s="31">
        <f>(Jul!E12*10)+(Aug!E12*9)+(Sep!E12*8)+(Oct!E12*7)+(Nov!E12*6)+(Dec!E12*5)+(Jan!E12*4)+(Feb!E12*3)+(Mar!E12*2)+(Apr!E12*1)</f>
        <v>0</v>
      </c>
      <c r="G12" s="8"/>
      <c r="H12" s="31">
        <f>Mar!H12+G12</f>
        <v>3404</v>
      </c>
      <c r="I12" s="31">
        <f t="shared" si="0"/>
        <v>0</v>
      </c>
      <c r="J12" s="31">
        <f t="shared" si="1"/>
        <v>24036</v>
      </c>
    </row>
    <row r="13" spans="1:10" s="1" customFormat="1" ht="15.75" customHeight="1" x14ac:dyDescent="0.2">
      <c r="A13" s="5" t="s">
        <v>37</v>
      </c>
      <c r="B13" s="6" t="s">
        <v>22</v>
      </c>
      <c r="C13" s="7"/>
      <c r="D13" s="31">
        <f>(Jul!C13*10)+(Aug!C13*9)+(Sep!C13*8)+(Oct!C13*7)+(Nov!C13*6)+(Dec!C13*5)+(Jan!C13*4)+(Feb!C13*3)+(Mar!C13*2)+(Apr!C13*1)</f>
        <v>124512</v>
      </c>
      <c r="E13" s="8"/>
      <c r="F13" s="31">
        <f>(Jul!E13*10)+(Aug!E13*9)+(Sep!E13*8)+(Oct!E13*7)+(Nov!E13*6)+(Dec!E13*5)+(Jan!E13*4)+(Feb!E13*3)+(Mar!E13*2)+(Apr!E13*1)</f>
        <v>0</v>
      </c>
      <c r="G13" s="8"/>
      <c r="H13" s="31">
        <f>Mar!H13+G13</f>
        <v>16474</v>
      </c>
      <c r="I13" s="31">
        <f t="shared" si="0"/>
        <v>0</v>
      </c>
      <c r="J13" s="31">
        <f t="shared" si="1"/>
        <v>140986</v>
      </c>
    </row>
    <row r="14" spans="1:10" s="1" customFormat="1" ht="15.75" customHeight="1" x14ac:dyDescent="0.2">
      <c r="A14" s="5" t="s">
        <v>40</v>
      </c>
      <c r="B14" s="6" t="s">
        <v>22</v>
      </c>
      <c r="C14" s="7"/>
      <c r="D14" s="31">
        <f>(Jul!C14*10)+(Aug!C14*9)+(Sep!C14*8)+(Oct!C14*7)+(Nov!C14*6)+(Dec!C14*5)+(Jan!C14*4)+(Feb!C14*3)+(Mar!C14*2)+(Apr!C14*1)</f>
        <v>65146</v>
      </c>
      <c r="E14" s="8"/>
      <c r="F14" s="31">
        <f>(Jul!E14*10)+(Aug!E14*9)+(Sep!E14*8)+(Oct!E14*7)+(Nov!E14*6)+(Dec!E14*5)+(Jan!E14*4)+(Feb!E14*3)+(Mar!E14*2)+(Apr!E14*1)</f>
        <v>0</v>
      </c>
      <c r="G14" s="8"/>
      <c r="H14" s="31">
        <f>Mar!H14+G14</f>
        <v>49219</v>
      </c>
      <c r="I14" s="31">
        <f t="shared" si="0"/>
        <v>0</v>
      </c>
      <c r="J14" s="31">
        <f t="shared" si="1"/>
        <v>114365</v>
      </c>
    </row>
    <row r="15" spans="1:10" s="1" customFormat="1" ht="15.75" customHeight="1" x14ac:dyDescent="0.2">
      <c r="A15" s="5" t="s">
        <v>44</v>
      </c>
      <c r="B15" s="6" t="s">
        <v>22</v>
      </c>
      <c r="C15" s="7"/>
      <c r="D15" s="31">
        <f>(Jul!C15*10)+(Aug!C15*9)+(Sep!C15*8)+(Oct!C15*7)+(Nov!C15*6)+(Dec!C15*5)+(Jan!C15*4)+(Feb!C15*3)+(Mar!C15*2)+(Apr!C15*1)</f>
        <v>4708</v>
      </c>
      <c r="E15" s="8"/>
      <c r="F15" s="31">
        <f>(Jul!E15*10)+(Aug!E15*9)+(Sep!E15*8)+(Oct!E15*7)+(Nov!E15*6)+(Dec!E15*5)+(Jan!E15*4)+(Feb!E15*3)+(Mar!E15*2)+(Apr!E15*1)</f>
        <v>0</v>
      </c>
      <c r="G15" s="8"/>
      <c r="H15" s="31">
        <f>Mar!H15+G15</f>
        <v>0</v>
      </c>
      <c r="I15" s="31">
        <f t="shared" si="0"/>
        <v>0</v>
      </c>
      <c r="J15" s="31">
        <f t="shared" si="1"/>
        <v>4708</v>
      </c>
    </row>
    <row r="16" spans="1:10" s="1" customFormat="1" ht="15.75" customHeight="1" x14ac:dyDescent="0.2">
      <c r="A16" s="5" t="s">
        <v>45</v>
      </c>
      <c r="B16" s="6" t="s">
        <v>22</v>
      </c>
      <c r="C16" s="7"/>
      <c r="D16" s="31">
        <f>(Jul!C16*10)+(Aug!C16*9)+(Sep!C16*8)+(Oct!C16*7)+(Nov!C16*6)+(Dec!C16*5)+(Jan!C16*4)+(Feb!C16*3)+(Mar!C16*2)+(Apr!C16*1)</f>
        <v>211423</v>
      </c>
      <c r="E16" s="8"/>
      <c r="F16" s="31">
        <f>(Jul!E16*10)+(Aug!E16*9)+(Sep!E16*8)+(Oct!E16*7)+(Nov!E16*6)+(Dec!E16*5)+(Jan!E16*4)+(Feb!E16*3)+(Mar!E16*2)+(Apr!E16*1)</f>
        <v>0</v>
      </c>
      <c r="G16" s="8"/>
      <c r="H16" s="31">
        <f>Mar!H16+G16</f>
        <v>44710</v>
      </c>
      <c r="I16" s="31">
        <f t="shared" si="0"/>
        <v>0</v>
      </c>
      <c r="J16" s="31">
        <f t="shared" si="1"/>
        <v>256133</v>
      </c>
    </row>
    <row r="17" spans="1:10" s="1" customFormat="1" ht="15.75" customHeight="1" x14ac:dyDescent="0.2">
      <c r="A17" s="5" t="s">
        <v>46</v>
      </c>
      <c r="B17" s="6" t="s">
        <v>22</v>
      </c>
      <c r="C17" s="7">
        <v>5885</v>
      </c>
      <c r="D17" s="31">
        <f>(Jul!C17*10)+(Aug!C17*9)+(Sep!C17*8)+(Oct!C17*7)+(Nov!C17*6)+(Dec!C17*5)+(Jan!C17*4)+(Feb!C17*3)+(Mar!C17*2)+(Apr!C17*1)</f>
        <v>59047</v>
      </c>
      <c r="E17" s="8"/>
      <c r="F17" s="31">
        <f>(Jul!E17*10)+(Aug!E17*9)+(Sep!E17*8)+(Oct!E17*7)+(Nov!E17*6)+(Dec!E17*5)+(Jan!E17*4)+(Feb!E17*3)+(Mar!E17*2)+(Apr!E17*1)</f>
        <v>0</v>
      </c>
      <c r="G17" s="8">
        <v>27735</v>
      </c>
      <c r="H17" s="31">
        <f>Mar!H17+G17</f>
        <v>55550</v>
      </c>
      <c r="I17" s="31">
        <f t="shared" si="0"/>
        <v>33620</v>
      </c>
      <c r="J17" s="31">
        <f t="shared" si="1"/>
        <v>114597</v>
      </c>
    </row>
    <row r="18" spans="1:10" s="11" customFormat="1" ht="15.75" customHeight="1" x14ac:dyDescent="0.2">
      <c r="A18" s="9" t="s">
        <v>47</v>
      </c>
      <c r="B18" s="10" t="s">
        <v>22</v>
      </c>
      <c r="C18" s="7">
        <v>731</v>
      </c>
      <c r="D18" s="31">
        <f>(Jul!C18*10)+(Aug!C18*9)+(Sep!C18*8)+(Oct!C18*7)+(Nov!C18*6)+(Dec!C18*5)+(Jan!C18*4)+(Feb!C18*3)+(Mar!C18*2)+(Apr!C18*1)</f>
        <v>12159</v>
      </c>
      <c r="E18" s="8"/>
      <c r="F18" s="31">
        <f>(Jul!E18*10)+(Aug!E18*9)+(Sep!E18*8)+(Oct!E18*7)+(Nov!E18*6)+(Dec!E18*5)+(Jan!E18*4)+(Feb!E18*3)+(Mar!E18*2)+(Apr!E18*1)</f>
        <v>0</v>
      </c>
      <c r="G18" s="8">
        <v>2139</v>
      </c>
      <c r="H18" s="31">
        <f>Mar!H18+G18</f>
        <v>4278</v>
      </c>
      <c r="I18" s="31">
        <f t="shared" si="0"/>
        <v>2870</v>
      </c>
      <c r="J18" s="31">
        <f t="shared" si="1"/>
        <v>16437</v>
      </c>
    </row>
    <row r="19" spans="1:10" s="11" customFormat="1" ht="15.75" customHeight="1" x14ac:dyDescent="0.2">
      <c r="A19" s="9" t="s">
        <v>49</v>
      </c>
      <c r="B19" s="10" t="s">
        <v>22</v>
      </c>
      <c r="C19" s="7"/>
      <c r="D19" s="31">
        <f>(Jul!C19*10)+(Aug!C19*9)+(Sep!C19*8)+(Oct!C19*7)+(Nov!C19*6)+(Dec!C19*5)+(Jan!C19*4)+(Feb!C19*3)+(Mar!C19*2)+(Apr!C19*1)</f>
        <v>14660</v>
      </c>
      <c r="E19" s="8"/>
      <c r="F19" s="31">
        <f>(Jul!E19*10)+(Aug!E19*9)+(Sep!E19*8)+(Oct!E19*7)+(Nov!E19*6)+(Dec!E19*5)+(Jan!E19*4)+(Feb!E19*3)+(Mar!E19*2)+(Apr!E19*1)</f>
        <v>0</v>
      </c>
      <c r="G19" s="8"/>
      <c r="H19" s="31">
        <f>Mar!H19+G19</f>
        <v>4002</v>
      </c>
      <c r="I19" s="31">
        <f t="shared" si="0"/>
        <v>0</v>
      </c>
      <c r="J19" s="31">
        <f t="shared" si="1"/>
        <v>18662</v>
      </c>
    </row>
    <row r="20" spans="1:10" s="1" customFormat="1" ht="15.75" customHeight="1" x14ac:dyDescent="0.2">
      <c r="A20" s="5" t="s">
        <v>50</v>
      </c>
      <c r="B20" s="6" t="s">
        <v>22</v>
      </c>
      <c r="C20" s="7"/>
      <c r="D20" s="31">
        <f>(Jul!C20*10)+(Aug!C20*9)+(Sep!C20*8)+(Oct!C20*7)+(Nov!C20*6)+(Dec!C20*5)+(Jan!C20*4)+(Feb!C20*3)+(Mar!C20*2)+(Apr!C20*1)</f>
        <v>6021</v>
      </c>
      <c r="E20" s="8"/>
      <c r="F20" s="31">
        <f>(Jul!E20*10)+(Aug!E20*9)+(Sep!E20*8)+(Oct!E20*7)+(Nov!E20*6)+(Dec!E20*5)+(Jan!E20*4)+(Feb!E20*3)+(Mar!E20*2)+(Apr!E20*1)</f>
        <v>0</v>
      </c>
      <c r="G20" s="8"/>
      <c r="H20" s="31">
        <f>Mar!H20+G20</f>
        <v>3556</v>
      </c>
      <c r="I20" s="31">
        <f t="shared" si="0"/>
        <v>0</v>
      </c>
      <c r="J20" s="31">
        <f t="shared" si="1"/>
        <v>9577</v>
      </c>
    </row>
    <row r="21" spans="1:10" s="1" customFormat="1" ht="15.75" customHeight="1" x14ac:dyDescent="0.2">
      <c r="A21" s="5" t="s">
        <v>141</v>
      </c>
      <c r="B21" s="6" t="s">
        <v>22</v>
      </c>
      <c r="C21" s="7"/>
      <c r="D21" s="31">
        <f>(Jul!C21*10)+(Aug!C21*9)+(Sep!C21*8)+(Oct!C21*7)+(Nov!C21*6)+(Dec!C21*5)+(Jan!C21*4)+(Feb!C21*3)+(Mar!C21*2)+(Apr!C21*1)</f>
        <v>48715</v>
      </c>
      <c r="E21" s="8"/>
      <c r="F21" s="31">
        <f>(Jul!E21*10)+(Aug!E21*9)+(Sep!E21*8)+(Oct!E21*7)+(Nov!E21*6)+(Dec!E21*5)+(Jan!E21*4)+(Feb!E21*3)+(Mar!E21*2)+(Apr!E21*1)</f>
        <v>0</v>
      </c>
      <c r="G21" s="8"/>
      <c r="H21" s="31">
        <f>Mar!H21+G21</f>
        <v>28043</v>
      </c>
      <c r="I21" s="31">
        <f t="shared" si="0"/>
        <v>0</v>
      </c>
      <c r="J21" s="31">
        <f t="shared" si="1"/>
        <v>76758</v>
      </c>
    </row>
    <row r="22" spans="1:10" s="1" customFormat="1" ht="15.75" customHeight="1" x14ac:dyDescent="0.2">
      <c r="A22" s="5" t="s">
        <v>51</v>
      </c>
      <c r="B22" s="6" t="s">
        <v>22</v>
      </c>
      <c r="C22" s="7">
        <v>3823</v>
      </c>
      <c r="D22" s="31">
        <f>(Jul!C22*10)+(Aug!C22*9)+(Sep!C22*8)+(Oct!C22*7)+(Nov!C22*6)+(Dec!C22*5)+(Jan!C22*4)+(Feb!C22*3)+(Mar!C22*2)+(Apr!C22*1)</f>
        <v>50236</v>
      </c>
      <c r="E22" s="8"/>
      <c r="F22" s="31">
        <f>(Jul!E22*10)+(Aug!E22*9)+(Sep!E22*8)+(Oct!E22*7)+(Nov!E22*6)+(Dec!E22*5)+(Jan!E22*4)+(Feb!E22*3)+(Mar!E22*2)+(Apr!E22*1)</f>
        <v>0</v>
      </c>
      <c r="G22" s="8"/>
      <c r="H22" s="31">
        <f>Mar!H22+G22</f>
        <v>21160</v>
      </c>
      <c r="I22" s="31">
        <f t="shared" si="0"/>
        <v>3823</v>
      </c>
      <c r="J22" s="31">
        <f t="shared" si="1"/>
        <v>71396</v>
      </c>
    </row>
    <row r="23" spans="1:10" s="1" customFormat="1" ht="15.75" customHeight="1" x14ac:dyDescent="0.2">
      <c r="A23" s="5" t="s">
        <v>52</v>
      </c>
      <c r="B23" s="6" t="s">
        <v>22</v>
      </c>
      <c r="C23" s="7"/>
      <c r="D23" s="31">
        <f>(Jul!C23*10)+(Aug!C23*9)+(Sep!C23*8)+(Oct!C23*7)+(Nov!C23*6)+(Dec!C23*5)+(Jan!C23*4)+(Feb!C23*3)+(Mar!C23*2)+(Apr!C23*1)</f>
        <v>885030</v>
      </c>
      <c r="E23" s="8"/>
      <c r="F23" s="31">
        <f>(Jul!E23*10)+(Aug!E23*9)+(Sep!E23*8)+(Oct!E23*7)+(Nov!E23*6)+(Dec!E23*5)+(Jan!E23*4)+(Feb!E23*3)+(Mar!E23*2)+(Apr!E23*1)</f>
        <v>0</v>
      </c>
      <c r="G23" s="8">
        <v>7613</v>
      </c>
      <c r="H23" s="31">
        <f>Mar!H23+G23</f>
        <v>7613</v>
      </c>
      <c r="I23" s="31">
        <f t="shared" si="0"/>
        <v>7613</v>
      </c>
      <c r="J23" s="31">
        <f t="shared" si="1"/>
        <v>892643</v>
      </c>
    </row>
    <row r="24" spans="1:10" s="11" customFormat="1" ht="15.75" customHeight="1" x14ac:dyDescent="0.2">
      <c r="A24" s="9" t="s">
        <v>56</v>
      </c>
      <c r="B24" s="10" t="s">
        <v>22</v>
      </c>
      <c r="C24" s="7"/>
      <c r="D24" s="31">
        <f>(Jul!C24*10)+(Aug!C24*9)+(Sep!C24*8)+(Oct!C24*7)+(Nov!C24*6)+(Dec!C24*5)+(Jan!C24*4)+(Feb!C24*3)+(Mar!C24*2)+(Apr!C24*1)</f>
        <v>58537</v>
      </c>
      <c r="E24" s="8"/>
      <c r="F24" s="31">
        <f>(Jul!E24*10)+(Aug!E24*9)+(Sep!E24*8)+(Oct!E24*7)+(Nov!E24*6)+(Dec!E24*5)+(Jan!E24*4)+(Feb!E24*3)+(Mar!E24*2)+(Apr!E24*1)</f>
        <v>0</v>
      </c>
      <c r="G24" s="8"/>
      <c r="H24" s="31">
        <f>Mar!H24+G24</f>
        <v>79346</v>
      </c>
      <c r="I24" s="31">
        <f t="shared" si="0"/>
        <v>0</v>
      </c>
      <c r="J24" s="31">
        <f t="shared" si="1"/>
        <v>137883</v>
      </c>
    </row>
    <row r="25" spans="1:10" s="1" customFormat="1" ht="15.75" customHeight="1" x14ac:dyDescent="0.2">
      <c r="A25" s="5" t="s">
        <v>62</v>
      </c>
      <c r="B25" s="6" t="s">
        <v>22</v>
      </c>
      <c r="C25" s="7">
        <v>3069</v>
      </c>
      <c r="D25" s="31">
        <f>(Jul!C25*10)+(Aug!C25*9)+(Sep!C25*8)+(Oct!C25*7)+(Nov!C25*6)+(Dec!C25*5)+(Jan!C25*4)+(Feb!C25*3)+(Mar!C25*2)+(Apr!C25*1)</f>
        <v>45714</v>
      </c>
      <c r="E25" s="8"/>
      <c r="F25" s="31">
        <f>(Jul!E25*10)+(Aug!E25*9)+(Sep!E25*8)+(Oct!E25*7)+(Nov!E25*6)+(Dec!E25*5)+(Jan!E25*4)+(Feb!E25*3)+(Mar!E25*2)+(Apr!E25*1)</f>
        <v>0</v>
      </c>
      <c r="G25" s="8">
        <v>8219</v>
      </c>
      <c r="H25" s="31">
        <f>Mar!H25+G25</f>
        <v>22219</v>
      </c>
      <c r="I25" s="31">
        <f t="shared" si="0"/>
        <v>11288</v>
      </c>
      <c r="J25" s="31">
        <f t="shared" si="1"/>
        <v>67933</v>
      </c>
    </row>
    <row r="26" spans="1:10" s="1" customFormat="1" ht="15.75" customHeight="1" x14ac:dyDescent="0.2">
      <c r="A26" s="5" t="s">
        <v>63</v>
      </c>
      <c r="B26" s="6" t="s">
        <v>22</v>
      </c>
      <c r="C26" s="7">
        <v>917</v>
      </c>
      <c r="D26" s="31">
        <f>(Jul!C26*10)+(Aug!C26*9)+(Sep!C26*8)+(Oct!C26*7)+(Nov!C26*6)+(Dec!C26*5)+(Jan!C26*4)+(Feb!C26*3)+(Mar!C26*2)+(Apr!C26*1)</f>
        <v>108196</v>
      </c>
      <c r="E26" s="8"/>
      <c r="F26" s="31">
        <f>(Jul!E26*10)+(Aug!E26*9)+(Sep!E26*8)+(Oct!E26*7)+(Nov!E26*6)+(Dec!E26*5)+(Jan!E26*4)+(Feb!E26*3)+(Mar!E26*2)+(Apr!E26*1)</f>
        <v>0</v>
      </c>
      <c r="G26" s="8"/>
      <c r="H26" s="31">
        <f>Mar!H26+G26</f>
        <v>30167</v>
      </c>
      <c r="I26" s="31">
        <f t="shared" si="0"/>
        <v>917</v>
      </c>
      <c r="J26" s="31">
        <f t="shared" si="1"/>
        <v>138363</v>
      </c>
    </row>
    <row r="27" spans="1:10" s="1" customFormat="1" ht="15.75" customHeight="1" x14ac:dyDescent="0.2">
      <c r="A27" s="5" t="s">
        <v>75</v>
      </c>
      <c r="B27" s="6" t="s">
        <v>22</v>
      </c>
      <c r="C27" s="7">
        <v>4296</v>
      </c>
      <c r="D27" s="31">
        <f>(Jul!C27*10)+(Aug!C27*9)+(Sep!C27*8)+(Oct!C27*7)+(Nov!C27*6)+(Dec!C27*5)+(Jan!C27*4)+(Feb!C27*3)+(Mar!C27*2)+(Apr!C27*1)</f>
        <v>68284</v>
      </c>
      <c r="E27" s="8"/>
      <c r="F27" s="31">
        <f>(Jul!E27*10)+(Aug!E27*9)+(Sep!E27*8)+(Oct!E27*7)+(Nov!E27*6)+(Dec!E27*5)+(Jan!E27*4)+(Feb!E27*3)+(Mar!E27*2)+(Apr!E27*1)</f>
        <v>0</v>
      </c>
      <c r="G27" s="8">
        <v>27552</v>
      </c>
      <c r="H27" s="31">
        <f>Mar!H27+G27</f>
        <v>71378</v>
      </c>
      <c r="I27" s="31">
        <f t="shared" si="0"/>
        <v>31848</v>
      </c>
      <c r="J27" s="31">
        <f t="shared" si="1"/>
        <v>139662</v>
      </c>
    </row>
    <row r="28" spans="1:10" s="1" customFormat="1" ht="15.75" customHeight="1" x14ac:dyDescent="0.2">
      <c r="A28" s="5" t="s">
        <v>80</v>
      </c>
      <c r="B28" s="6" t="s">
        <v>22</v>
      </c>
      <c r="C28" s="7">
        <v>1716</v>
      </c>
      <c r="D28" s="31">
        <f>(Jul!C28*10)+(Aug!C28*9)+(Sep!C28*8)+(Oct!C28*7)+(Nov!C28*6)+(Dec!C28*5)+(Jan!C28*4)+(Feb!C28*3)+(Mar!C28*2)+(Apr!C28*1)</f>
        <v>18168</v>
      </c>
      <c r="E28" s="8"/>
      <c r="F28" s="31">
        <f>(Jul!E28*10)+(Aug!E28*9)+(Sep!E28*8)+(Oct!E28*7)+(Nov!E28*6)+(Dec!E28*5)+(Jan!E28*4)+(Feb!E28*3)+(Mar!E28*2)+(Apr!E28*1)</f>
        <v>0</v>
      </c>
      <c r="G28" s="8">
        <v>24531</v>
      </c>
      <c r="H28" s="31">
        <f>Mar!H28+G28</f>
        <v>44349</v>
      </c>
      <c r="I28" s="31">
        <f t="shared" si="0"/>
        <v>26247</v>
      </c>
      <c r="J28" s="31">
        <f t="shared" si="1"/>
        <v>62517</v>
      </c>
    </row>
    <row r="29" spans="1:10" s="1" customFormat="1" ht="15.75" customHeight="1" x14ac:dyDescent="0.2">
      <c r="A29" s="5" t="s">
        <v>81</v>
      </c>
      <c r="B29" s="6" t="s">
        <v>22</v>
      </c>
      <c r="C29" s="7">
        <v>1096</v>
      </c>
      <c r="D29" s="31">
        <f>(Jul!C29*10)+(Aug!C29*9)+(Sep!C29*8)+(Oct!C29*7)+(Nov!C29*6)+(Dec!C29*5)+(Jan!C29*4)+(Feb!C29*3)+(Mar!C29*2)+(Apr!C29*1)</f>
        <v>24430</v>
      </c>
      <c r="E29" s="8"/>
      <c r="F29" s="31">
        <f>(Jul!E29*10)+(Aug!E29*9)+(Sep!E29*8)+(Oct!E29*7)+(Nov!E29*6)+(Dec!E29*5)+(Jan!E29*4)+(Feb!E29*3)+(Mar!E29*2)+(Apr!E29*1)</f>
        <v>0</v>
      </c>
      <c r="G29" s="8">
        <v>8768</v>
      </c>
      <c r="H29" s="31">
        <f>Mar!H29+G29</f>
        <v>23531</v>
      </c>
      <c r="I29" s="31">
        <f t="shared" si="0"/>
        <v>9864</v>
      </c>
      <c r="J29" s="31">
        <f t="shared" si="1"/>
        <v>47961</v>
      </c>
    </row>
    <row r="30" spans="1:10" s="1" customFormat="1" ht="15.75" customHeight="1" x14ac:dyDescent="0.2">
      <c r="A30" s="5" t="s">
        <v>82</v>
      </c>
      <c r="B30" s="6" t="s">
        <v>22</v>
      </c>
      <c r="C30" s="7">
        <v>133</v>
      </c>
      <c r="D30" s="31">
        <f>(Jul!C30*10)+(Aug!C30*9)+(Sep!C30*8)+(Oct!C30*7)+(Nov!C30*6)+(Dec!C30*5)+(Jan!C30*4)+(Feb!C30*3)+(Mar!C30*2)+(Apr!C30*1)</f>
        <v>40408</v>
      </c>
      <c r="E30" s="8"/>
      <c r="F30" s="31">
        <f>(Jul!E30*10)+(Aug!E30*9)+(Sep!E30*8)+(Oct!E30*7)+(Nov!E30*6)+(Dec!E30*5)+(Jan!E30*4)+(Feb!E30*3)+(Mar!E30*2)+(Apr!E30*1)</f>
        <v>3860</v>
      </c>
      <c r="G30" s="8">
        <v>1851</v>
      </c>
      <c r="H30" s="31">
        <f>Mar!H30+G30</f>
        <v>69756</v>
      </c>
      <c r="I30" s="31">
        <f t="shared" si="0"/>
        <v>1984</v>
      </c>
      <c r="J30" s="31">
        <f t="shared" si="1"/>
        <v>114024</v>
      </c>
    </row>
    <row r="31" spans="1:10" s="11" customFormat="1" ht="15.75" customHeight="1" x14ac:dyDescent="0.2">
      <c r="A31" s="9" t="s">
        <v>84</v>
      </c>
      <c r="B31" s="10" t="s">
        <v>22</v>
      </c>
      <c r="C31" s="7">
        <v>5964</v>
      </c>
      <c r="D31" s="31">
        <f>(Jul!C31*10)+(Aug!C31*9)+(Sep!C31*8)+(Oct!C31*7)+(Nov!C31*6)+(Dec!C31*5)+(Jan!C31*4)+(Feb!C31*3)+(Mar!C31*2)+(Apr!C31*1)</f>
        <v>176890</v>
      </c>
      <c r="E31" s="8"/>
      <c r="F31" s="31">
        <f>(Jul!E31*10)+(Aug!E31*9)+(Sep!E31*8)+(Oct!E31*7)+(Nov!E31*6)+(Dec!E31*5)+(Jan!E31*4)+(Feb!E31*3)+(Mar!E31*2)+(Apr!E31*1)</f>
        <v>0</v>
      </c>
      <c r="G31" s="8">
        <v>44646</v>
      </c>
      <c r="H31" s="31">
        <f>Mar!H31+G31</f>
        <v>200471</v>
      </c>
      <c r="I31" s="31">
        <f t="shared" si="0"/>
        <v>50610</v>
      </c>
      <c r="J31" s="31">
        <f t="shared" si="1"/>
        <v>377361</v>
      </c>
    </row>
    <row r="32" spans="1:10" s="1" customFormat="1" ht="15.75" customHeight="1" x14ac:dyDescent="0.2">
      <c r="A32" s="5" t="s">
        <v>19</v>
      </c>
      <c r="B32" s="6" t="s">
        <v>20</v>
      </c>
      <c r="C32" s="7"/>
      <c r="D32" s="31">
        <f>(Jul!C32*10)+(Aug!C32*9)+(Sep!C32*8)+(Oct!C32*7)+(Nov!C32*6)+(Dec!C32*5)+(Jan!C32*4)+(Feb!C32*3)+(Mar!C32*2)+(Apr!C32*1)</f>
        <v>85496</v>
      </c>
      <c r="E32" s="8"/>
      <c r="F32" s="31">
        <f>(Jul!E32*10)+(Aug!E32*9)+(Sep!E32*8)+(Oct!E32*7)+(Nov!E32*6)+(Dec!E32*5)+(Jan!E32*4)+(Feb!E32*3)+(Mar!E32*2)+(Apr!E32*1)</f>
        <v>12540</v>
      </c>
      <c r="G32" s="8"/>
      <c r="H32" s="31">
        <f>Mar!H32+G32</f>
        <v>63012</v>
      </c>
      <c r="I32" s="31">
        <f t="shared" si="0"/>
        <v>0</v>
      </c>
      <c r="J32" s="31">
        <f t="shared" si="1"/>
        <v>161048</v>
      </c>
    </row>
    <row r="33" spans="1:10" s="1" customFormat="1" ht="15.75" customHeight="1" x14ac:dyDescent="0.2">
      <c r="A33" s="5" t="s">
        <v>26</v>
      </c>
      <c r="B33" s="6" t="s">
        <v>20</v>
      </c>
      <c r="C33" s="7">
        <v>17883</v>
      </c>
      <c r="D33" s="31">
        <f>(Jul!C33*10)+(Aug!C33*9)+(Sep!C33*8)+(Oct!C33*7)+(Nov!C33*6)+(Dec!C33*5)+(Jan!C33*4)+(Feb!C33*3)+(Mar!C33*2)+(Apr!C33*1)</f>
        <v>941345</v>
      </c>
      <c r="E33" s="8"/>
      <c r="F33" s="31">
        <f>(Jul!E33*10)+(Aug!E33*9)+(Sep!E33*8)+(Oct!E33*7)+(Nov!E33*6)+(Dec!E33*5)+(Jan!E33*4)+(Feb!E33*3)+(Mar!E33*2)+(Apr!E33*1)</f>
        <v>0</v>
      </c>
      <c r="G33" s="8">
        <v>27668</v>
      </c>
      <c r="H33" s="31">
        <f>Mar!H33+G33</f>
        <v>288958</v>
      </c>
      <c r="I33" s="31">
        <f t="shared" ref="I33:I42" si="2">C33+E33+G33</f>
        <v>45551</v>
      </c>
      <c r="J33" s="31">
        <f t="shared" si="1"/>
        <v>1230303</v>
      </c>
    </row>
    <row r="34" spans="1:10" s="1" customFormat="1" ht="15.75" customHeight="1" x14ac:dyDescent="0.2">
      <c r="A34" s="5" t="s">
        <v>28</v>
      </c>
      <c r="B34" s="6" t="s">
        <v>20</v>
      </c>
      <c r="C34" s="7">
        <v>6872</v>
      </c>
      <c r="D34" s="31">
        <f>(Jul!C34*10)+(Aug!C34*9)+(Sep!C34*8)+(Oct!C34*7)+(Nov!C34*6)+(Dec!C34*5)+(Jan!C34*4)+(Feb!C34*3)+(Mar!C34*2)+(Apr!C34*1)</f>
        <v>134587</v>
      </c>
      <c r="E34" s="8"/>
      <c r="F34" s="31">
        <f>(Jul!E34*10)+(Aug!E34*9)+(Sep!E34*8)+(Oct!E34*7)+(Nov!E34*6)+(Dec!E34*5)+(Jan!E34*4)+(Feb!E34*3)+(Mar!E34*2)+(Apr!E34*1)</f>
        <v>0</v>
      </c>
      <c r="G34" s="8">
        <v>78029</v>
      </c>
      <c r="H34" s="31">
        <f>Mar!H34+G34</f>
        <v>143866</v>
      </c>
      <c r="I34" s="31">
        <f t="shared" si="2"/>
        <v>84901</v>
      </c>
      <c r="J34" s="31">
        <f t="shared" si="1"/>
        <v>278453</v>
      </c>
    </row>
    <row r="35" spans="1:10" s="1" customFormat="1" ht="15.75" customHeight="1" x14ac:dyDescent="0.2">
      <c r="A35" s="5" t="s">
        <v>29</v>
      </c>
      <c r="B35" s="6" t="s">
        <v>20</v>
      </c>
      <c r="C35" s="7">
        <v>12957</v>
      </c>
      <c r="D35" s="31">
        <f>(Jul!C35*10)+(Aug!C35*9)+(Sep!C35*8)+(Oct!C35*7)+(Nov!C35*6)+(Dec!C35*5)+(Jan!C35*4)+(Feb!C35*3)+(Mar!C35*2)+(Apr!C35*1)</f>
        <v>970649</v>
      </c>
      <c r="E35" s="8"/>
      <c r="F35" s="31">
        <f>(Jul!E35*10)+(Aug!E35*9)+(Sep!E35*8)+(Oct!E35*7)+(Nov!E35*6)+(Dec!E35*5)+(Jan!E35*4)+(Feb!E35*3)+(Mar!E35*2)+(Apr!E35*1)</f>
        <v>0</v>
      </c>
      <c r="G35" s="8">
        <v>19499</v>
      </c>
      <c r="H35" s="31">
        <f>Mar!H35+G35</f>
        <v>383657</v>
      </c>
      <c r="I35" s="31">
        <f t="shared" si="2"/>
        <v>32456</v>
      </c>
      <c r="J35" s="31">
        <f t="shared" si="1"/>
        <v>1354306</v>
      </c>
    </row>
    <row r="36" spans="1:10" s="11" customFormat="1" ht="15.75" customHeight="1" x14ac:dyDescent="0.2">
      <c r="A36" s="9" t="s">
        <v>32</v>
      </c>
      <c r="B36" s="10" t="s">
        <v>20</v>
      </c>
      <c r="C36" s="7"/>
      <c r="D36" s="31">
        <f>(Jul!C36*10)+(Aug!C36*9)+(Sep!C36*8)+(Oct!C36*7)+(Nov!C36*6)+(Dec!C36*5)+(Jan!C36*4)+(Feb!C36*3)+(Mar!C36*2)+(Apr!C36*1)</f>
        <v>16540</v>
      </c>
      <c r="E36" s="8"/>
      <c r="F36" s="31">
        <f>(Jul!E36*10)+(Aug!E36*9)+(Sep!E36*8)+(Oct!E36*7)+(Nov!E36*6)+(Dec!E36*5)+(Jan!E36*4)+(Feb!E36*3)+(Mar!E36*2)+(Apr!E36*1)</f>
        <v>0</v>
      </c>
      <c r="G36" s="8"/>
      <c r="H36" s="31">
        <f>Mar!H36+G36</f>
        <v>1654</v>
      </c>
      <c r="I36" s="31">
        <f t="shared" si="2"/>
        <v>0</v>
      </c>
      <c r="J36" s="31">
        <f t="shared" si="1"/>
        <v>18194</v>
      </c>
    </row>
    <row r="37" spans="1:10" s="1" customFormat="1" ht="15.75" customHeight="1" x14ac:dyDescent="0.2">
      <c r="A37" s="5" t="s">
        <v>33</v>
      </c>
      <c r="B37" s="6" t="s">
        <v>20</v>
      </c>
      <c r="C37" s="7">
        <v>14595</v>
      </c>
      <c r="D37" s="31">
        <f>(Jul!C37*10)+(Aug!C37*9)+(Sep!C37*8)+(Oct!C37*7)+(Nov!C37*6)+(Dec!C37*5)+(Jan!C37*4)+(Feb!C37*3)+(Mar!C37*2)+(Apr!C37*1)</f>
        <v>113661</v>
      </c>
      <c r="E37" s="8"/>
      <c r="F37" s="31">
        <f>(Jul!E37*10)+(Aug!E37*9)+(Sep!E37*8)+(Oct!E37*7)+(Nov!E37*6)+(Dec!E37*5)+(Jan!E37*4)+(Feb!E37*3)+(Mar!E37*2)+(Apr!E37*1)</f>
        <v>0</v>
      </c>
      <c r="G37" s="8">
        <v>81172</v>
      </c>
      <c r="H37" s="31">
        <f>Mar!H37+G37</f>
        <v>143573</v>
      </c>
      <c r="I37" s="31">
        <f t="shared" si="2"/>
        <v>95767</v>
      </c>
      <c r="J37" s="31">
        <f t="shared" si="1"/>
        <v>257234</v>
      </c>
    </row>
    <row r="38" spans="1:10" s="1" customFormat="1" ht="15.75" customHeight="1" x14ac:dyDescent="0.2">
      <c r="A38" s="5" t="s">
        <v>34</v>
      </c>
      <c r="B38" s="6" t="s">
        <v>20</v>
      </c>
      <c r="C38" s="7">
        <v>2096</v>
      </c>
      <c r="D38" s="31">
        <f>(Jul!C38*10)+(Aug!C38*9)+(Sep!C38*8)+(Oct!C38*7)+(Nov!C38*6)+(Dec!C38*5)+(Jan!C38*4)+(Feb!C38*3)+(Mar!C38*2)+(Apr!C38*1)</f>
        <v>183075</v>
      </c>
      <c r="E38" s="8"/>
      <c r="F38" s="31">
        <f>(Jul!E38*10)+(Aug!E38*9)+(Sep!E38*8)+(Oct!E38*7)+(Nov!E38*6)+(Dec!E38*5)+(Jan!E38*4)+(Feb!E38*3)+(Mar!E38*2)+(Apr!E38*1)</f>
        <v>0</v>
      </c>
      <c r="G38" s="8">
        <v>6914</v>
      </c>
      <c r="H38" s="31">
        <f>Mar!H38+G38</f>
        <v>61206</v>
      </c>
      <c r="I38" s="31">
        <f t="shared" si="2"/>
        <v>9010</v>
      </c>
      <c r="J38" s="31">
        <f t="shared" si="1"/>
        <v>244281</v>
      </c>
    </row>
    <row r="39" spans="1:10" s="11" customFormat="1" ht="15.75" customHeight="1" x14ac:dyDescent="0.2">
      <c r="A39" s="9" t="s">
        <v>35</v>
      </c>
      <c r="B39" s="10" t="s">
        <v>20</v>
      </c>
      <c r="C39" s="7">
        <v>23657</v>
      </c>
      <c r="D39" s="31">
        <f>(Jul!C39*10)+(Aug!C39*9)+(Sep!C39*8)+(Oct!C39*7)+(Nov!C39*6)+(Dec!C39*5)+(Jan!C39*4)+(Feb!C39*3)+(Mar!C39*2)+(Apr!C39*1)</f>
        <v>1264513</v>
      </c>
      <c r="E39" s="8"/>
      <c r="F39" s="31">
        <f>(Jul!E39*10)+(Aug!E39*9)+(Sep!E39*8)+(Oct!E39*7)+(Nov!E39*6)+(Dec!E39*5)+(Jan!E39*4)+(Feb!E39*3)+(Mar!E39*2)+(Apr!E39*1)</f>
        <v>7580</v>
      </c>
      <c r="G39" s="8">
        <v>58489</v>
      </c>
      <c r="H39" s="31">
        <f>Mar!H39+G39</f>
        <v>806906</v>
      </c>
      <c r="I39" s="31">
        <f t="shared" si="2"/>
        <v>82146</v>
      </c>
      <c r="J39" s="31">
        <f t="shared" si="1"/>
        <v>2078999</v>
      </c>
    </row>
    <row r="40" spans="1:10" s="1" customFormat="1" ht="15.75" customHeight="1" x14ac:dyDescent="0.2">
      <c r="A40" s="5" t="s">
        <v>38</v>
      </c>
      <c r="B40" s="6" t="s">
        <v>20</v>
      </c>
      <c r="C40" s="7">
        <v>6240</v>
      </c>
      <c r="D40" s="31">
        <f>(Jul!C40*10)+(Aug!C40*9)+(Sep!C40*8)+(Oct!C40*7)+(Nov!C40*6)+(Dec!C40*5)+(Jan!C40*4)+(Feb!C40*3)+(Mar!C40*2)+(Apr!C40*1)</f>
        <v>752136</v>
      </c>
      <c r="E40" s="8"/>
      <c r="F40" s="31">
        <f>(Jul!E40*10)+(Aug!E40*9)+(Sep!E40*8)+(Oct!E40*7)+(Nov!E40*6)+(Dec!E40*5)+(Jan!E40*4)+(Feb!E40*3)+(Mar!E40*2)+(Apr!E40*1)</f>
        <v>3628</v>
      </c>
      <c r="G40" s="8">
        <v>5691</v>
      </c>
      <c r="H40" s="31">
        <f>Mar!H40+G40</f>
        <v>500231</v>
      </c>
      <c r="I40" s="31">
        <f t="shared" si="2"/>
        <v>11931</v>
      </c>
      <c r="J40" s="31">
        <f t="shared" si="1"/>
        <v>1255995</v>
      </c>
    </row>
    <row r="41" spans="1:10" s="11" customFormat="1" ht="15.75" customHeight="1" x14ac:dyDescent="0.2">
      <c r="A41" s="9" t="s">
        <v>39</v>
      </c>
      <c r="B41" s="10" t="s">
        <v>20</v>
      </c>
      <c r="C41" s="7">
        <v>6701</v>
      </c>
      <c r="D41" s="31">
        <f>(Jul!C41*10)+(Aug!C41*9)+(Sep!C41*8)+(Oct!C41*7)+(Nov!C41*6)+(Dec!C41*5)+(Jan!C41*4)+(Feb!C41*3)+(Mar!C41*2)+(Apr!C41*1)</f>
        <v>372930</v>
      </c>
      <c r="E41" s="8"/>
      <c r="F41" s="31">
        <f>(Jul!E41*10)+(Aug!E41*9)+(Sep!E41*8)+(Oct!E41*7)+(Nov!E41*6)+(Dec!E41*5)+(Jan!E41*4)+(Feb!E41*3)+(Mar!E41*2)+(Apr!E41*1)</f>
        <v>66</v>
      </c>
      <c r="G41" s="8">
        <v>7945</v>
      </c>
      <c r="H41" s="31">
        <f>Mar!H41+G41</f>
        <v>205708</v>
      </c>
      <c r="I41" s="31">
        <f t="shared" si="2"/>
        <v>14646</v>
      </c>
      <c r="J41" s="31">
        <f t="shared" si="1"/>
        <v>578704</v>
      </c>
    </row>
    <row r="42" spans="1:10" s="1" customFormat="1" ht="15.75" customHeight="1" x14ac:dyDescent="0.2">
      <c r="A42" s="5" t="s">
        <v>41</v>
      </c>
      <c r="B42" s="6" t="s">
        <v>20</v>
      </c>
      <c r="C42" s="7">
        <v>6771</v>
      </c>
      <c r="D42" s="31">
        <f>(Jul!C42*10)+(Aug!C42*9)+(Sep!C42*8)+(Oct!C42*7)+(Nov!C42*6)+(Dec!C42*5)+(Jan!C42*4)+(Feb!C42*3)+(Mar!C42*2)+(Apr!C42*1)</f>
        <v>555057</v>
      </c>
      <c r="E42" s="8"/>
      <c r="F42" s="31">
        <f>(Jul!E42*10)+(Aug!E42*9)+(Sep!E42*8)+(Oct!E42*7)+(Nov!E42*6)+(Dec!E42*5)+(Jan!E42*4)+(Feb!E42*3)+(Mar!E42*2)+(Apr!E42*1)</f>
        <v>0</v>
      </c>
      <c r="G42" s="8">
        <v>3384</v>
      </c>
      <c r="H42" s="31">
        <f>Mar!H42+G42</f>
        <v>242671</v>
      </c>
      <c r="I42" s="31">
        <f t="shared" si="2"/>
        <v>10155</v>
      </c>
      <c r="J42" s="31">
        <f t="shared" si="1"/>
        <v>797728</v>
      </c>
    </row>
    <row r="43" spans="1:10" s="1" customFormat="1" ht="15.75" customHeight="1" x14ac:dyDescent="0.2">
      <c r="A43" s="5" t="s">
        <v>42</v>
      </c>
      <c r="B43" s="6" t="s">
        <v>20</v>
      </c>
      <c r="C43" s="7">
        <v>9769</v>
      </c>
      <c r="D43" s="31">
        <f>(Jul!C43*10)+(Aug!C43*9)+(Sep!C43*8)+(Oct!C43*7)+(Nov!C43*6)+(Dec!C43*5)+(Jan!C43*4)+(Feb!C43*3)+(Mar!C43*2)+(Apr!C43*1)</f>
        <v>510550</v>
      </c>
      <c r="E43" s="8">
        <v>1334</v>
      </c>
      <c r="F43" s="31">
        <f>(Jul!E43*10)+(Aug!E43*9)+(Sep!E43*8)+(Oct!E43*7)+(Nov!E43*6)+(Dec!E43*5)+(Jan!E43*4)+(Feb!E43*3)+(Mar!E43*2)+(Apr!E43*1)</f>
        <v>2438</v>
      </c>
      <c r="G43" s="8">
        <v>29488</v>
      </c>
      <c r="H43" s="31">
        <f>Mar!H43+G43</f>
        <v>306489</v>
      </c>
      <c r="I43" s="31">
        <f t="shared" si="0"/>
        <v>40591</v>
      </c>
      <c r="J43" s="31">
        <f t="shared" si="1"/>
        <v>819477</v>
      </c>
    </row>
    <row r="44" spans="1:10" s="11" customFormat="1" ht="15.75" customHeight="1" x14ac:dyDescent="0.2">
      <c r="A44" s="9" t="s">
        <v>43</v>
      </c>
      <c r="B44" s="10" t="s">
        <v>20</v>
      </c>
      <c r="C44" s="7">
        <v>15613</v>
      </c>
      <c r="D44" s="31">
        <f>(Jul!C44*10)+(Aug!C44*9)+(Sep!C44*8)+(Oct!C44*7)+(Nov!C44*6)+(Dec!C44*5)+(Jan!C44*4)+(Feb!C44*3)+(Mar!C44*2)+(Apr!C44*1)</f>
        <v>674450</v>
      </c>
      <c r="E44" s="8"/>
      <c r="F44" s="31">
        <f>(Jul!E44*10)+(Aug!E44*9)+(Sep!E44*8)+(Oct!E44*7)+(Nov!E44*6)+(Dec!E44*5)+(Jan!E44*4)+(Feb!E44*3)+(Mar!E44*2)+(Apr!E44*1)</f>
        <v>9300</v>
      </c>
      <c r="G44" s="8">
        <v>87280</v>
      </c>
      <c r="H44" s="31">
        <f>Mar!H44+G44</f>
        <v>443586</v>
      </c>
      <c r="I44" s="31">
        <f t="shared" si="0"/>
        <v>102893</v>
      </c>
      <c r="J44" s="31">
        <f t="shared" si="1"/>
        <v>1127336</v>
      </c>
    </row>
    <row r="45" spans="1:10" s="1" customFormat="1" ht="15.75" customHeight="1" x14ac:dyDescent="0.2">
      <c r="A45" s="5" t="s">
        <v>48</v>
      </c>
      <c r="B45" s="6" t="s">
        <v>20</v>
      </c>
      <c r="C45" s="7">
        <v>1050</v>
      </c>
      <c r="D45" s="31">
        <f>(Jul!C45*10)+(Aug!C45*9)+(Sep!C45*8)+(Oct!C45*7)+(Nov!C45*6)+(Dec!C45*5)+(Jan!C45*4)+(Feb!C45*3)+(Mar!C45*2)+(Apr!C45*1)</f>
        <v>106473</v>
      </c>
      <c r="E45" s="8"/>
      <c r="F45" s="31">
        <f>(Jul!E45*10)+(Aug!E45*9)+(Sep!E45*8)+(Oct!E45*7)+(Nov!E45*6)+(Dec!E45*5)+(Jan!E45*4)+(Feb!E45*3)+(Mar!E45*2)+(Apr!E45*1)</f>
        <v>0</v>
      </c>
      <c r="G45" s="8">
        <v>1050</v>
      </c>
      <c r="H45" s="31">
        <f>Mar!H45+G45</f>
        <v>22007</v>
      </c>
      <c r="I45" s="31">
        <f t="shared" si="0"/>
        <v>2100</v>
      </c>
      <c r="J45" s="31">
        <f t="shared" si="1"/>
        <v>128480</v>
      </c>
    </row>
    <row r="46" spans="1:10" s="11" customFormat="1" ht="15.75" customHeight="1" x14ac:dyDescent="0.2">
      <c r="A46" s="9" t="s">
        <v>53</v>
      </c>
      <c r="B46" s="10" t="s">
        <v>20</v>
      </c>
      <c r="C46" s="7"/>
      <c r="D46" s="31">
        <f>(Jul!C46*10)+(Aug!C46*9)+(Sep!C46*8)+(Oct!C46*7)+(Nov!C46*6)+(Dec!C46*5)+(Jan!C46*4)+(Feb!C46*3)+(Mar!C46*2)+(Apr!C46*1)</f>
        <v>36935</v>
      </c>
      <c r="E46" s="8"/>
      <c r="F46" s="31">
        <f>(Jul!E46*10)+(Aug!E46*9)+(Sep!E46*8)+(Oct!E46*7)+(Nov!E46*6)+(Dec!E46*5)+(Jan!E46*4)+(Feb!E46*3)+(Mar!E46*2)+(Apr!E46*1)</f>
        <v>0</v>
      </c>
      <c r="G46" s="8"/>
      <c r="H46" s="31">
        <f>Mar!H46+G46</f>
        <v>1823</v>
      </c>
      <c r="I46" s="31">
        <f t="shared" si="0"/>
        <v>0</v>
      </c>
      <c r="J46" s="31">
        <f t="shared" si="1"/>
        <v>38758</v>
      </c>
    </row>
    <row r="47" spans="1:10" s="11" customFormat="1" ht="15.75" customHeight="1" x14ac:dyDescent="0.2">
      <c r="A47" s="9" t="s">
        <v>54</v>
      </c>
      <c r="B47" s="10" t="s">
        <v>20</v>
      </c>
      <c r="C47" s="7">
        <v>15549</v>
      </c>
      <c r="D47" s="31">
        <f>(Jul!C47*10)+(Aug!C47*9)+(Sep!C47*8)+(Oct!C47*7)+(Nov!C47*6)+(Dec!C47*5)+(Jan!C47*4)+(Feb!C47*3)+(Mar!C47*2)+(Apr!C47*1)</f>
        <v>1155911</v>
      </c>
      <c r="E47" s="8"/>
      <c r="F47" s="31">
        <f>(Jul!E47*10)+(Aug!E47*9)+(Sep!E47*8)+(Oct!E47*7)+(Nov!E47*6)+(Dec!E47*5)+(Jan!E47*4)+(Feb!E47*3)+(Mar!E47*2)+(Apr!E47*1)</f>
        <v>14777</v>
      </c>
      <c r="G47" s="8">
        <v>98419</v>
      </c>
      <c r="H47" s="31">
        <f>Mar!H47+G47</f>
        <v>802767</v>
      </c>
      <c r="I47" s="31">
        <f t="shared" si="0"/>
        <v>113968</v>
      </c>
      <c r="J47" s="31">
        <f t="shared" si="1"/>
        <v>1973455</v>
      </c>
    </row>
    <row r="48" spans="1:10" s="11" customFormat="1" ht="15.75" customHeight="1" x14ac:dyDescent="0.2">
      <c r="A48" s="9" t="s">
        <v>55</v>
      </c>
      <c r="B48" s="10" t="s">
        <v>20</v>
      </c>
      <c r="C48" s="7">
        <v>14714</v>
      </c>
      <c r="D48" s="31">
        <f>(Jul!C48*10)+(Aug!C48*9)+(Sep!C48*8)+(Oct!C48*7)+(Nov!C48*6)+(Dec!C48*5)+(Jan!C48*4)+(Feb!C48*3)+(Mar!C48*2)+(Apr!C48*1)</f>
        <v>883741</v>
      </c>
      <c r="E48" s="8"/>
      <c r="F48" s="31">
        <f>(Jul!E48*10)+(Aug!E48*9)+(Sep!E48*8)+(Oct!E48*7)+(Nov!E48*6)+(Dec!E48*5)+(Jan!E48*4)+(Feb!E48*3)+(Mar!E48*2)+(Apr!E48*1)</f>
        <v>14160</v>
      </c>
      <c r="G48" s="8">
        <v>34537</v>
      </c>
      <c r="H48" s="31">
        <f>Mar!H48+G48</f>
        <v>381625</v>
      </c>
      <c r="I48" s="31">
        <f t="shared" si="0"/>
        <v>49251</v>
      </c>
      <c r="J48" s="31">
        <f t="shared" si="1"/>
        <v>1279526</v>
      </c>
    </row>
    <row r="49" spans="1:10" s="1" customFormat="1" ht="15.75" customHeight="1" x14ac:dyDescent="0.2">
      <c r="A49" s="5" t="s">
        <v>57</v>
      </c>
      <c r="B49" s="6" t="s">
        <v>20</v>
      </c>
      <c r="C49" s="7">
        <v>20751</v>
      </c>
      <c r="D49" s="31">
        <f>(Jul!C49*10)+(Aug!C49*9)+(Sep!C49*8)+(Oct!C49*7)+(Nov!C49*6)+(Dec!C49*5)+(Jan!C49*4)+(Feb!C49*3)+(Mar!C49*2)+(Apr!C49*1)</f>
        <v>763646</v>
      </c>
      <c r="E49" s="8"/>
      <c r="F49" s="31">
        <f>(Jul!E49*10)+(Aug!E49*9)+(Sep!E49*8)+(Oct!E49*7)+(Nov!E49*6)+(Dec!E49*5)+(Jan!E49*4)+(Feb!E49*3)+(Mar!E49*2)+(Apr!E49*1)</f>
        <v>0</v>
      </c>
      <c r="G49" s="8">
        <v>89848</v>
      </c>
      <c r="H49" s="31">
        <f>Mar!H49+G49</f>
        <v>327186</v>
      </c>
      <c r="I49" s="31">
        <f t="shared" si="0"/>
        <v>110599</v>
      </c>
      <c r="J49" s="31">
        <f t="shared" si="1"/>
        <v>1090832</v>
      </c>
    </row>
    <row r="50" spans="1:10" s="1" customFormat="1" ht="15.75" customHeight="1" x14ac:dyDescent="0.2">
      <c r="A50" s="5" t="s">
        <v>58</v>
      </c>
      <c r="B50" s="6" t="s">
        <v>20</v>
      </c>
      <c r="C50" s="7"/>
      <c r="D50" s="31">
        <f>(Jul!C50*10)+(Aug!C50*9)+(Sep!C50*8)+(Oct!C50*7)+(Nov!C50*6)+(Dec!C50*5)+(Jan!C50*4)+(Feb!C50*3)+(Mar!C50*2)+(Apr!C50*1)</f>
        <v>368675</v>
      </c>
      <c r="E50" s="8">
        <v>2120</v>
      </c>
      <c r="F50" s="31">
        <f>(Jul!E50*10)+(Aug!E50*9)+(Sep!E50*8)+(Oct!E50*7)+(Nov!E50*6)+(Dec!E50*5)+(Jan!E50*4)+(Feb!E50*3)+(Mar!E50*2)+(Apr!E50*1)</f>
        <v>2120</v>
      </c>
      <c r="G50" s="8">
        <v>4240</v>
      </c>
      <c r="H50" s="31">
        <f>Mar!H50+G50</f>
        <v>55386</v>
      </c>
      <c r="I50" s="31">
        <f t="shared" si="0"/>
        <v>6360</v>
      </c>
      <c r="J50" s="31">
        <f t="shared" si="1"/>
        <v>426181</v>
      </c>
    </row>
    <row r="51" spans="1:10" s="1" customFormat="1" ht="15.75" customHeight="1" x14ac:dyDescent="0.2">
      <c r="A51" s="5" t="s">
        <v>59</v>
      </c>
      <c r="B51" s="6" t="s">
        <v>20</v>
      </c>
      <c r="C51" s="7">
        <v>13973</v>
      </c>
      <c r="D51" s="31">
        <f>(Jul!C51*10)+(Aug!C51*9)+(Sep!C51*8)+(Oct!C51*7)+(Nov!C51*6)+(Dec!C51*5)+(Jan!C51*4)+(Feb!C51*3)+(Mar!C51*2)+(Apr!C51*1)</f>
        <v>1420378</v>
      </c>
      <c r="E51" s="8">
        <v>1254</v>
      </c>
      <c r="F51" s="31">
        <f>(Jul!E51*10)+(Aug!E51*9)+(Sep!E51*8)+(Oct!E51*7)+(Nov!E51*6)+(Dec!E51*5)+(Jan!E51*4)+(Feb!E51*3)+(Mar!E51*2)+(Apr!E51*1)</f>
        <v>5062</v>
      </c>
      <c r="G51" s="8">
        <v>37796</v>
      </c>
      <c r="H51" s="31">
        <f>Mar!H51+G51</f>
        <v>802056</v>
      </c>
      <c r="I51" s="31">
        <f t="shared" si="0"/>
        <v>53023</v>
      </c>
      <c r="J51" s="31">
        <f t="shared" si="1"/>
        <v>2227496</v>
      </c>
    </row>
    <row r="52" spans="1:10" s="1" customFormat="1" ht="15.75" customHeight="1" x14ac:dyDescent="0.2">
      <c r="A52" s="5" t="s">
        <v>60</v>
      </c>
      <c r="B52" s="6" t="s">
        <v>20</v>
      </c>
      <c r="C52" s="7">
        <v>4127</v>
      </c>
      <c r="D52" s="31">
        <f>(Jul!C52*10)+(Aug!C52*9)+(Sep!C52*8)+(Oct!C52*7)+(Nov!C52*6)+(Dec!C52*5)+(Jan!C52*4)+(Feb!C52*3)+(Mar!C52*2)+(Apr!C52*1)</f>
        <v>250802</v>
      </c>
      <c r="E52" s="8"/>
      <c r="F52" s="31">
        <f>(Jul!E52*10)+(Aug!E52*9)+(Sep!E52*8)+(Oct!E52*7)+(Nov!E52*6)+(Dec!E52*5)+(Jan!E52*4)+(Feb!E52*3)+(Mar!E52*2)+(Apr!E52*1)</f>
        <v>7600</v>
      </c>
      <c r="G52" s="8">
        <v>3969</v>
      </c>
      <c r="H52" s="31">
        <f>Mar!H52+G52</f>
        <v>95076</v>
      </c>
      <c r="I52" s="31">
        <f t="shared" si="0"/>
        <v>8096</v>
      </c>
      <c r="J52" s="31">
        <f t="shared" si="1"/>
        <v>353478</v>
      </c>
    </row>
    <row r="53" spans="1:10" s="1" customFormat="1" ht="15.75" customHeight="1" x14ac:dyDescent="0.2">
      <c r="A53" s="5" t="s">
        <v>64</v>
      </c>
      <c r="B53" s="6" t="s">
        <v>20</v>
      </c>
      <c r="C53" s="7"/>
      <c r="D53" s="31">
        <f>(Jul!C53*10)+(Aug!C53*9)+(Sep!C53*8)+(Oct!C53*7)+(Nov!C53*6)+(Dec!C53*5)+(Jan!C53*4)+(Feb!C53*3)+(Mar!C53*2)+(Apr!C53*1)</f>
        <v>1735</v>
      </c>
      <c r="E53" s="8"/>
      <c r="F53" s="31">
        <f>(Jul!E53*10)+(Aug!E53*9)+(Sep!E53*8)+(Oct!E53*7)+(Nov!E53*6)+(Dec!E53*5)+(Jan!E53*4)+(Feb!E53*3)+(Mar!E53*2)+(Apr!E53*1)</f>
        <v>0</v>
      </c>
      <c r="G53" s="8"/>
      <c r="H53" s="31">
        <f>Mar!H53+G53</f>
        <v>2384</v>
      </c>
      <c r="I53" s="31">
        <f t="shared" si="0"/>
        <v>0</v>
      </c>
      <c r="J53" s="31">
        <f t="shared" si="1"/>
        <v>4119</v>
      </c>
    </row>
    <row r="54" spans="1:10" s="1" customFormat="1" ht="15.75" customHeight="1" x14ac:dyDescent="0.2">
      <c r="A54" s="5" t="s">
        <v>65</v>
      </c>
      <c r="B54" s="6" t="s">
        <v>20</v>
      </c>
      <c r="C54" s="7">
        <v>6802</v>
      </c>
      <c r="D54" s="31">
        <f>(Jul!C54*10)+(Aug!C54*9)+(Sep!C54*8)+(Oct!C54*7)+(Nov!C54*6)+(Dec!C54*5)+(Jan!C54*4)+(Feb!C54*3)+(Mar!C54*2)+(Apr!C54*1)</f>
        <v>553009</v>
      </c>
      <c r="E54" s="8"/>
      <c r="F54" s="31">
        <f>(Jul!E54*10)+(Aug!E54*9)+(Sep!E54*8)+(Oct!E54*7)+(Nov!E54*6)+(Dec!E54*5)+(Jan!E54*4)+(Feb!E54*3)+(Mar!E54*2)+(Apr!E54*1)</f>
        <v>0</v>
      </c>
      <c r="G54" s="8">
        <v>40785</v>
      </c>
      <c r="H54" s="31">
        <f>Mar!H54+G54</f>
        <v>201576</v>
      </c>
      <c r="I54" s="31">
        <f t="shared" si="0"/>
        <v>47587</v>
      </c>
      <c r="J54" s="31">
        <f t="shared" si="1"/>
        <v>754585</v>
      </c>
    </row>
    <row r="55" spans="1:10" s="1" customFormat="1" ht="15.75" customHeight="1" x14ac:dyDescent="0.2">
      <c r="A55" s="5" t="s">
        <v>66</v>
      </c>
      <c r="B55" s="6" t="s">
        <v>20</v>
      </c>
      <c r="C55" s="7">
        <v>11572</v>
      </c>
      <c r="D55" s="31">
        <f>(Jul!C55*10)+(Aug!C55*9)+(Sep!C55*8)+(Oct!C55*7)+(Nov!C55*6)+(Dec!C55*5)+(Jan!C55*4)+(Feb!C55*3)+(Mar!C55*2)+(Apr!C55*1)</f>
        <v>921883</v>
      </c>
      <c r="E55" s="8">
        <v>1788</v>
      </c>
      <c r="F55" s="31">
        <f>(Jul!E55*10)+(Aug!E55*9)+(Sep!E55*8)+(Oct!E55*7)+(Nov!E55*6)+(Dec!E55*5)+(Jan!E55*4)+(Feb!E55*3)+(Mar!E55*2)+(Apr!E55*1)</f>
        <v>18396</v>
      </c>
      <c r="G55" s="8">
        <v>7742</v>
      </c>
      <c r="H55" s="31">
        <f>Mar!H55+G55</f>
        <v>365172</v>
      </c>
      <c r="I55" s="31">
        <f t="shared" si="0"/>
        <v>21102</v>
      </c>
      <c r="J55" s="31">
        <f t="shared" si="1"/>
        <v>1305451</v>
      </c>
    </row>
    <row r="56" spans="1:10" s="11" customFormat="1" ht="15.75" customHeight="1" x14ac:dyDescent="0.2">
      <c r="A56" s="9" t="s">
        <v>67</v>
      </c>
      <c r="B56" s="10" t="s">
        <v>20</v>
      </c>
      <c r="C56" s="7">
        <v>3172</v>
      </c>
      <c r="D56" s="31">
        <f>(Jul!C56*10)+(Aug!C56*9)+(Sep!C56*8)+(Oct!C56*7)+(Nov!C56*6)+(Dec!C56*5)+(Jan!C56*4)+(Feb!C56*3)+(Mar!C56*2)+(Apr!C56*1)</f>
        <v>75317</v>
      </c>
      <c r="E56" s="8"/>
      <c r="F56" s="31">
        <f>(Jul!E56*10)+(Aug!E56*9)+(Sep!E56*8)+(Oct!E56*7)+(Nov!E56*6)+(Dec!E56*5)+(Jan!E56*4)+(Feb!E56*3)+(Mar!E56*2)+(Apr!E56*1)</f>
        <v>0</v>
      </c>
      <c r="G56" s="8"/>
      <c r="H56" s="31">
        <f>Mar!H56+G56</f>
        <v>95816</v>
      </c>
      <c r="I56" s="31">
        <f t="shared" si="0"/>
        <v>3172</v>
      </c>
      <c r="J56" s="31">
        <f t="shared" si="1"/>
        <v>171133</v>
      </c>
    </row>
    <row r="57" spans="1:10" s="1" customFormat="1" ht="15.75" customHeight="1" x14ac:dyDescent="0.2">
      <c r="A57" s="5" t="s">
        <v>68</v>
      </c>
      <c r="B57" s="6" t="s">
        <v>20</v>
      </c>
      <c r="C57" s="7">
        <v>2387</v>
      </c>
      <c r="D57" s="31">
        <f>(Jul!C57*10)+(Aug!C57*9)+(Sep!C57*8)+(Oct!C57*7)+(Nov!C57*6)+(Dec!C57*5)+(Jan!C57*4)+(Feb!C57*3)+(Mar!C57*2)+(Apr!C57*1)</f>
        <v>266266</v>
      </c>
      <c r="E57" s="8"/>
      <c r="F57" s="31">
        <f>(Jul!E57*10)+(Aug!E57*9)+(Sep!E57*8)+(Oct!E57*7)+(Nov!E57*6)+(Dec!E57*5)+(Jan!E57*4)+(Feb!E57*3)+(Mar!E57*2)+(Apr!E57*1)</f>
        <v>0</v>
      </c>
      <c r="G57" s="8">
        <v>2387</v>
      </c>
      <c r="H57" s="31">
        <f>Mar!H57+G57</f>
        <v>134842</v>
      </c>
      <c r="I57" s="31">
        <f t="shared" si="0"/>
        <v>4774</v>
      </c>
      <c r="J57" s="31">
        <f t="shared" si="1"/>
        <v>401108</v>
      </c>
    </row>
    <row r="58" spans="1:10" s="11" customFormat="1" ht="15.75" customHeight="1" x14ac:dyDescent="0.2">
      <c r="A58" s="9" t="s">
        <v>69</v>
      </c>
      <c r="B58" s="10" t="s">
        <v>20</v>
      </c>
      <c r="C58" s="7">
        <v>592</v>
      </c>
      <c r="D58" s="31">
        <f>(Jul!C58*10)+(Aug!C58*9)+(Sep!C58*8)+(Oct!C58*7)+(Nov!C58*6)+(Dec!C58*5)+(Jan!C58*4)+(Feb!C58*3)+(Mar!C58*2)+(Apr!C58*1)</f>
        <v>39821</v>
      </c>
      <c r="E58" s="8"/>
      <c r="F58" s="31">
        <f>(Jul!E58*10)+(Aug!E58*9)+(Sep!E58*8)+(Oct!E58*7)+(Nov!E58*6)+(Dec!E58*5)+(Jan!E58*4)+(Feb!E58*3)+(Mar!E58*2)+(Apr!E58*1)</f>
        <v>0</v>
      </c>
      <c r="G58" s="8">
        <v>592</v>
      </c>
      <c r="H58" s="31">
        <f>Mar!H58+G58</f>
        <v>23606</v>
      </c>
      <c r="I58" s="31">
        <f t="shared" si="0"/>
        <v>1184</v>
      </c>
      <c r="J58" s="31">
        <f t="shared" si="1"/>
        <v>63427</v>
      </c>
    </row>
    <row r="59" spans="1:10" s="1" customFormat="1" ht="15.75" customHeight="1" x14ac:dyDescent="0.2">
      <c r="A59" s="5" t="s">
        <v>70</v>
      </c>
      <c r="B59" s="6" t="s">
        <v>20</v>
      </c>
      <c r="C59" s="7"/>
      <c r="D59" s="31">
        <f>(Jul!C59*10)+(Aug!C59*9)+(Sep!C59*8)+(Oct!C59*7)+(Nov!C59*6)+(Dec!C59*5)+(Jan!C59*4)+(Feb!C59*3)+(Mar!C59*2)+(Apr!C59*1)</f>
        <v>94288</v>
      </c>
      <c r="E59" s="8"/>
      <c r="F59" s="31">
        <f>(Jul!E59*10)+(Aug!E59*9)+(Sep!E59*8)+(Oct!E59*7)+(Nov!E59*6)+(Dec!E59*5)+(Jan!E59*4)+(Feb!E59*3)+(Mar!E59*2)+(Apr!E59*1)</f>
        <v>0</v>
      </c>
      <c r="G59" s="8"/>
      <c r="H59" s="31">
        <f>Mar!H59+G59</f>
        <v>46836</v>
      </c>
      <c r="I59" s="31">
        <f t="shared" si="0"/>
        <v>0</v>
      </c>
      <c r="J59" s="31">
        <f t="shared" si="1"/>
        <v>141124</v>
      </c>
    </row>
    <row r="60" spans="1:10" s="11" customFormat="1" ht="15.75" customHeight="1" x14ac:dyDescent="0.2">
      <c r="A60" s="9" t="s">
        <v>71</v>
      </c>
      <c r="B60" s="10" t="s">
        <v>20</v>
      </c>
      <c r="C60" s="7">
        <v>33977</v>
      </c>
      <c r="D60" s="31">
        <f>(Jul!C60*10)+(Aug!C60*9)+(Sep!C60*8)+(Oct!C60*7)+(Nov!C60*6)+(Dec!C60*5)+(Jan!C60*4)+(Feb!C60*3)+(Mar!C60*2)+(Apr!C60*1)</f>
        <v>2318341</v>
      </c>
      <c r="E60" s="8">
        <v>1072</v>
      </c>
      <c r="F60" s="31">
        <f>(Jul!E60*10)+(Aug!E60*9)+(Sep!E60*8)+(Oct!E60*7)+(Nov!E60*6)+(Dec!E60*5)+(Jan!E60*4)+(Feb!E60*3)+(Mar!E60*2)+(Apr!E60*1)</f>
        <v>62419</v>
      </c>
      <c r="G60" s="8">
        <v>72609</v>
      </c>
      <c r="H60" s="31">
        <f>Mar!H60+G60</f>
        <v>1289780</v>
      </c>
      <c r="I60" s="31">
        <f t="shared" si="0"/>
        <v>107658</v>
      </c>
      <c r="J60" s="31">
        <f t="shared" si="1"/>
        <v>3670540</v>
      </c>
    </row>
    <row r="61" spans="1:10" s="1" customFormat="1" ht="15.75" customHeight="1" x14ac:dyDescent="0.2">
      <c r="A61" s="5" t="s">
        <v>72</v>
      </c>
      <c r="B61" s="6" t="s">
        <v>20</v>
      </c>
      <c r="C61" s="7"/>
      <c r="D61" s="31">
        <f>(Jul!C61*10)+(Aug!C61*9)+(Sep!C61*8)+(Oct!C61*7)+(Nov!C61*6)+(Dec!C61*5)+(Jan!C61*4)+(Feb!C61*3)+(Mar!C61*2)+(Apr!C61*1)</f>
        <v>175608</v>
      </c>
      <c r="E61" s="8"/>
      <c r="F61" s="31">
        <f>(Jul!E61*10)+(Aug!E61*9)+(Sep!E61*8)+(Oct!E61*7)+(Nov!E61*6)+(Dec!E61*5)+(Jan!E61*4)+(Feb!E61*3)+(Mar!E61*2)+(Apr!E61*1)</f>
        <v>0</v>
      </c>
      <c r="G61" s="8"/>
      <c r="H61" s="31">
        <f>Mar!H61+G61</f>
        <v>75694</v>
      </c>
      <c r="I61" s="31">
        <f t="shared" si="0"/>
        <v>0</v>
      </c>
      <c r="J61" s="31">
        <f t="shared" si="1"/>
        <v>251302</v>
      </c>
    </row>
    <row r="62" spans="1:10" s="11" customFormat="1" ht="15.75" customHeight="1" x14ac:dyDescent="0.2">
      <c r="A62" s="9" t="s">
        <v>73</v>
      </c>
      <c r="B62" s="10" t="s">
        <v>20</v>
      </c>
      <c r="C62" s="7"/>
      <c r="D62" s="31">
        <f>(Jul!C62*10)+(Aug!C62*9)+(Sep!C62*8)+(Oct!C62*7)+(Nov!C62*6)+(Dec!C62*5)+(Jan!C62*4)+(Feb!C62*3)+(Mar!C62*2)+(Apr!C62*1)</f>
        <v>35685</v>
      </c>
      <c r="E62" s="8"/>
      <c r="F62" s="31">
        <f>(Jul!E62*10)+(Aug!E62*9)+(Sep!E62*8)+(Oct!E62*7)+(Nov!E62*6)+(Dec!E62*5)+(Jan!E62*4)+(Feb!E62*3)+(Mar!E62*2)+(Apr!E62*1)</f>
        <v>0</v>
      </c>
      <c r="G62" s="8"/>
      <c r="H62" s="31">
        <f>Mar!H62+G62</f>
        <v>10793</v>
      </c>
      <c r="I62" s="31">
        <f t="shared" si="0"/>
        <v>0</v>
      </c>
      <c r="J62" s="31">
        <f t="shared" si="1"/>
        <v>46478</v>
      </c>
    </row>
    <row r="63" spans="1:10" s="1" customFormat="1" ht="15.75" customHeight="1" x14ac:dyDescent="0.2">
      <c r="A63" s="5" t="s">
        <v>126</v>
      </c>
      <c r="B63" s="6" t="s">
        <v>20</v>
      </c>
      <c r="C63" s="7">
        <v>6199</v>
      </c>
      <c r="D63" s="31">
        <f>(Jul!C63*10)+(Aug!C63*9)+(Sep!C63*8)+(Oct!C63*7)+(Nov!C63*6)+(Dec!C63*5)+(Jan!C63*4)+(Feb!C63*3)+(Mar!C63*2)+(Apr!C63*1)</f>
        <v>492977</v>
      </c>
      <c r="E63" s="8"/>
      <c r="F63" s="31">
        <f>(Jul!E63*10)+(Aug!E63*9)+(Sep!E63*8)+(Oct!E63*7)+(Nov!E63*6)+(Dec!E63*5)+(Jan!E63*4)+(Feb!E63*3)+(Mar!E63*2)+(Apr!E63*1)</f>
        <v>0</v>
      </c>
      <c r="G63" s="8">
        <v>39717</v>
      </c>
      <c r="H63" s="31">
        <f>Mar!H63+G63</f>
        <v>283491</v>
      </c>
      <c r="I63" s="31">
        <f t="shared" si="0"/>
        <v>45916</v>
      </c>
      <c r="J63" s="31">
        <f t="shared" si="1"/>
        <v>776468</v>
      </c>
    </row>
    <row r="64" spans="1:10" s="1" customFormat="1" ht="15.75" customHeight="1" x14ac:dyDescent="0.2">
      <c r="A64" s="5" t="s">
        <v>74</v>
      </c>
      <c r="B64" s="6" t="s">
        <v>20</v>
      </c>
      <c r="C64" s="7"/>
      <c r="D64" s="31">
        <f>(Jul!C64*10)+(Aug!C64*9)+(Sep!C64*8)+(Oct!C64*7)+(Nov!C64*6)+(Dec!C64*5)+(Jan!C64*4)+(Feb!C64*3)+(Mar!C64*2)+(Apr!C64*1)</f>
        <v>8660</v>
      </c>
      <c r="E64" s="8"/>
      <c r="F64" s="31">
        <f>(Jul!E64*10)+(Aug!E64*9)+(Sep!E64*8)+(Oct!E64*7)+(Nov!E64*6)+(Dec!E64*5)+(Jan!E64*4)+(Feb!E64*3)+(Mar!E64*2)+(Apr!E64*1)</f>
        <v>0</v>
      </c>
      <c r="G64" s="8"/>
      <c r="H64" s="31">
        <f>Mar!H64+G64</f>
        <v>5169</v>
      </c>
      <c r="I64" s="31">
        <f t="shared" ref="I64:I71" si="3">C64+E64+G64</f>
        <v>0</v>
      </c>
      <c r="J64" s="31">
        <f t="shared" ref="J64:J71" si="4">D64+F64+H64</f>
        <v>13829</v>
      </c>
    </row>
    <row r="65" spans="1:10" s="11" customFormat="1" ht="15.75" customHeight="1" x14ac:dyDescent="0.2">
      <c r="A65" s="9" t="s">
        <v>76</v>
      </c>
      <c r="B65" s="10" t="s">
        <v>20</v>
      </c>
      <c r="C65" s="7"/>
      <c r="D65" s="31">
        <f>(Jul!C65*10)+(Aug!C65*9)+(Sep!C65*8)+(Oct!C65*7)+(Nov!C65*6)+(Dec!C65*5)+(Jan!C65*4)+(Feb!C65*3)+(Mar!C65*2)+(Apr!C65*1)</f>
        <v>54036</v>
      </c>
      <c r="E65" s="8"/>
      <c r="F65" s="31">
        <f>(Jul!E65*10)+(Aug!E65*9)+(Sep!E65*8)+(Oct!E65*7)+(Nov!E65*6)+(Dec!E65*5)+(Jan!E65*4)+(Feb!E65*3)+(Mar!E65*2)+(Apr!E65*1)</f>
        <v>2727</v>
      </c>
      <c r="G65" s="8"/>
      <c r="H65" s="31">
        <f>Mar!H65+G65</f>
        <v>3939</v>
      </c>
      <c r="I65" s="31">
        <f t="shared" si="3"/>
        <v>0</v>
      </c>
      <c r="J65" s="31">
        <f t="shared" si="4"/>
        <v>60702</v>
      </c>
    </row>
    <row r="66" spans="1:10" s="11" customFormat="1" ht="15.75" customHeight="1" x14ac:dyDescent="0.2">
      <c r="A66" s="9" t="s">
        <v>77</v>
      </c>
      <c r="B66" s="10" t="s">
        <v>20</v>
      </c>
      <c r="C66" s="7"/>
      <c r="D66" s="31">
        <f>(Jul!C66*10)+(Aug!C66*9)+(Sep!C66*8)+(Oct!C66*7)+(Nov!C66*6)+(Dec!C66*5)+(Jan!C66*4)+(Feb!C66*3)+(Mar!C66*2)+(Apr!C66*1)</f>
        <v>74589</v>
      </c>
      <c r="E66" s="8"/>
      <c r="F66" s="31">
        <f>(Jul!E66*10)+(Aug!E66*9)+(Sep!E66*8)+(Oct!E66*7)+(Nov!E66*6)+(Dec!E66*5)+(Jan!E66*4)+(Feb!E66*3)+(Mar!E66*2)+(Apr!E66*1)</f>
        <v>0</v>
      </c>
      <c r="G66" s="8"/>
      <c r="H66" s="31">
        <f>Mar!H66+G66</f>
        <v>21320</v>
      </c>
      <c r="I66" s="31">
        <f t="shared" si="3"/>
        <v>0</v>
      </c>
      <c r="J66" s="31">
        <f t="shared" si="4"/>
        <v>95909</v>
      </c>
    </row>
    <row r="67" spans="1:10" s="11" customFormat="1" ht="15.75" customHeight="1" x14ac:dyDescent="0.2">
      <c r="A67" s="9" t="s">
        <v>78</v>
      </c>
      <c r="B67" s="10" t="s">
        <v>20</v>
      </c>
      <c r="C67" s="7">
        <v>2286</v>
      </c>
      <c r="D67" s="31">
        <f>(Jul!C67*10)+(Aug!C67*9)+(Sep!C67*8)+(Oct!C67*7)+(Nov!C67*6)+(Dec!C67*5)+(Jan!C67*4)+(Feb!C67*3)+(Mar!C67*2)+(Apr!C67*1)</f>
        <v>2286</v>
      </c>
      <c r="E67" s="8"/>
      <c r="F67" s="31">
        <f>(Jul!E67*10)+(Aug!E67*9)+(Sep!E67*8)+(Oct!E67*7)+(Nov!E67*6)+(Dec!E67*5)+(Jan!E67*4)+(Feb!E67*3)+(Mar!E67*2)+(Apr!E67*1)</f>
        <v>0</v>
      </c>
      <c r="G67" s="8">
        <v>8589</v>
      </c>
      <c r="H67" s="31">
        <f>Mar!H67+G67</f>
        <v>8589</v>
      </c>
      <c r="I67" s="31">
        <f t="shared" si="3"/>
        <v>10875</v>
      </c>
      <c r="J67" s="31">
        <f t="shared" si="4"/>
        <v>10875</v>
      </c>
    </row>
    <row r="68" spans="1:10" s="1" customFormat="1" ht="15.75" customHeight="1" x14ac:dyDescent="0.2">
      <c r="A68" s="5" t="s">
        <v>79</v>
      </c>
      <c r="B68" s="6" t="s">
        <v>20</v>
      </c>
      <c r="C68" s="7"/>
      <c r="D68" s="31">
        <f>(Jul!C68*10)+(Aug!C68*9)+(Sep!C68*8)+(Oct!C68*7)+(Nov!C68*6)+(Dec!C68*5)+(Jan!C68*4)+(Feb!C68*3)+(Mar!C68*2)+(Apr!C68*1)</f>
        <v>20027</v>
      </c>
      <c r="E68" s="8"/>
      <c r="F68" s="31">
        <f>(Jul!E68*10)+(Aug!E68*9)+(Sep!E68*8)+(Oct!E68*7)+(Nov!E68*6)+(Dec!E68*5)+(Jan!E68*4)+(Feb!E68*3)+(Mar!E68*2)+(Apr!E68*1)</f>
        <v>0</v>
      </c>
      <c r="G68" s="8"/>
      <c r="H68" s="31">
        <f>Mar!H68+G68</f>
        <v>35171</v>
      </c>
      <c r="I68" s="31">
        <f t="shared" si="3"/>
        <v>0</v>
      </c>
      <c r="J68" s="31">
        <f t="shared" si="4"/>
        <v>55198</v>
      </c>
    </row>
    <row r="69" spans="1:10" s="11" customFormat="1" ht="15.75" customHeight="1" x14ac:dyDescent="0.2">
      <c r="A69" s="9" t="s">
        <v>83</v>
      </c>
      <c r="B69" s="10" t="s">
        <v>20</v>
      </c>
      <c r="C69" s="7">
        <v>5804</v>
      </c>
      <c r="D69" s="31">
        <f>(Jul!C69*10)+(Aug!C69*9)+(Sep!C69*8)+(Oct!C69*7)+(Nov!C69*6)+(Dec!C69*5)+(Jan!C69*4)+(Feb!C69*3)+(Mar!C69*2)+(Apr!C69*1)</f>
        <v>128445</v>
      </c>
      <c r="E69" s="8"/>
      <c r="F69" s="31">
        <f>(Jul!E69*10)+(Aug!E69*9)+(Sep!E69*8)+(Oct!E69*7)+(Nov!E69*6)+(Dec!E69*5)+(Jan!E69*4)+(Feb!E69*3)+(Mar!E69*2)+(Apr!E69*1)</f>
        <v>0</v>
      </c>
      <c r="G69" s="8">
        <v>59099</v>
      </c>
      <c r="H69" s="31">
        <f>Mar!H69+G69</f>
        <v>180491</v>
      </c>
      <c r="I69" s="31">
        <f t="shared" si="3"/>
        <v>64903</v>
      </c>
      <c r="J69" s="31">
        <f t="shared" si="4"/>
        <v>308936</v>
      </c>
    </row>
    <row r="70" spans="1:10" s="11" customFormat="1" ht="15.75" customHeight="1" x14ac:dyDescent="0.2">
      <c r="A70" s="9" t="s">
        <v>85</v>
      </c>
      <c r="B70" s="10" t="s">
        <v>20</v>
      </c>
      <c r="C70" s="7">
        <v>10805</v>
      </c>
      <c r="D70" s="31">
        <f>(Jul!C70*10)+(Aug!C70*9)+(Sep!C70*8)+(Oct!C70*7)+(Nov!C70*6)+(Dec!C70*5)+(Jan!C70*4)+(Feb!C70*3)+(Mar!C70*2)+(Apr!C70*1)</f>
        <v>159984</v>
      </c>
      <c r="E70" s="8"/>
      <c r="F70" s="31">
        <f>(Jul!E70*10)+(Aug!E70*9)+(Sep!E70*8)+(Oct!E70*7)+(Nov!E70*6)+(Dec!E70*5)+(Jan!E70*4)+(Feb!E70*3)+(Mar!E70*2)+(Apr!E70*1)</f>
        <v>0</v>
      </c>
      <c r="G70" s="8">
        <v>25555</v>
      </c>
      <c r="H70" s="31">
        <f>Mar!H70+G70</f>
        <v>86409</v>
      </c>
      <c r="I70" s="31">
        <f t="shared" si="3"/>
        <v>36360</v>
      </c>
      <c r="J70" s="31">
        <f t="shared" si="4"/>
        <v>246393</v>
      </c>
    </row>
    <row r="71" spans="1:10" s="1" customFormat="1" ht="15.75" customHeight="1" x14ac:dyDescent="0.2">
      <c r="A71" s="5" t="s">
        <v>86</v>
      </c>
      <c r="B71" s="6" t="s">
        <v>20</v>
      </c>
      <c r="C71" s="7">
        <v>6970</v>
      </c>
      <c r="D71" s="31">
        <f>(Jul!C71*10)+(Aug!C71*9)+(Sep!C71*8)+(Oct!C71*7)+(Nov!C71*6)+(Dec!C71*5)+(Jan!C71*4)+(Feb!C71*3)+(Mar!C71*2)+(Apr!C71*1)</f>
        <v>783371</v>
      </c>
      <c r="E71" s="8"/>
      <c r="F71" s="31">
        <f>(Jul!E71*10)+(Aug!E71*9)+(Sep!E71*8)+(Oct!E71*7)+(Nov!E71*6)+(Dec!E71*5)+(Jan!E71*4)+(Feb!E71*3)+(Mar!E71*2)+(Apr!E71*1)</f>
        <v>0</v>
      </c>
      <c r="G71" s="8">
        <v>20283</v>
      </c>
      <c r="H71" s="31">
        <f>Mar!H71+G71</f>
        <v>455653</v>
      </c>
      <c r="I71" s="31">
        <f t="shared" si="3"/>
        <v>27253</v>
      </c>
      <c r="J71" s="31">
        <f t="shared" si="4"/>
        <v>1239024</v>
      </c>
    </row>
    <row r="72" spans="1:10" s="3" customFormat="1" ht="21.75" x14ac:dyDescent="0.2">
      <c r="A72" s="19" t="s">
        <v>123</v>
      </c>
      <c r="B72" s="2"/>
      <c r="C72" s="32">
        <f t="shared" ref="C72:J72" si="5">SUM(C5:C31)</f>
        <v>61174</v>
      </c>
      <c r="D72" s="32">
        <f t="shared" si="5"/>
        <v>4580486</v>
      </c>
      <c r="E72" s="32">
        <f t="shared" si="5"/>
        <v>1788</v>
      </c>
      <c r="F72" s="32">
        <f t="shared" si="5"/>
        <v>227500</v>
      </c>
      <c r="G72" s="32">
        <f t="shared" si="5"/>
        <v>233644</v>
      </c>
      <c r="H72" s="32">
        <f t="shared" si="5"/>
        <v>2111515</v>
      </c>
      <c r="I72" s="32">
        <f t="shared" si="5"/>
        <v>296606</v>
      </c>
      <c r="J72" s="32">
        <f t="shared" si="5"/>
        <v>6919501</v>
      </c>
    </row>
    <row r="73" spans="1:10" s="3" customFormat="1" ht="21.75" x14ac:dyDescent="0.2">
      <c r="A73" s="19" t="s">
        <v>124</v>
      </c>
      <c r="B73" s="2"/>
      <c r="C73" s="32">
        <f t="shared" ref="C73:J73" si="6">SUM(C32:C71)</f>
        <v>283884</v>
      </c>
      <c r="D73" s="32">
        <f t="shared" si="6"/>
        <v>17767878</v>
      </c>
      <c r="E73" s="32">
        <f t="shared" si="6"/>
        <v>7568</v>
      </c>
      <c r="F73" s="32">
        <f t="shared" si="6"/>
        <v>162813</v>
      </c>
      <c r="G73" s="32">
        <f t="shared" si="6"/>
        <v>952776</v>
      </c>
      <c r="H73" s="32">
        <f t="shared" si="6"/>
        <v>9406174</v>
      </c>
      <c r="I73" s="32">
        <f t="shared" si="6"/>
        <v>1244228</v>
      </c>
      <c r="J73" s="32">
        <f t="shared" si="6"/>
        <v>27336865</v>
      </c>
    </row>
    <row r="74" spans="1:10" s="3" customFormat="1" ht="15.75" customHeight="1" x14ac:dyDescent="0.2">
      <c r="A74" s="17" t="s">
        <v>87</v>
      </c>
      <c r="B74" s="2"/>
      <c r="C74" s="32">
        <f>SUM(C72:C73)</f>
        <v>345058</v>
      </c>
      <c r="D74" s="32">
        <f t="shared" ref="D74:J74" si="7">SUM(D72:D73)</f>
        <v>22348364</v>
      </c>
      <c r="E74" s="32">
        <f t="shared" si="7"/>
        <v>9356</v>
      </c>
      <c r="F74" s="32">
        <f t="shared" si="7"/>
        <v>390313</v>
      </c>
      <c r="G74" s="32">
        <f t="shared" si="7"/>
        <v>1186420</v>
      </c>
      <c r="H74" s="32">
        <f t="shared" si="7"/>
        <v>11517689</v>
      </c>
      <c r="I74" s="32">
        <f t="shared" si="7"/>
        <v>1540834</v>
      </c>
      <c r="J74" s="32">
        <f t="shared" si="7"/>
        <v>34256366</v>
      </c>
    </row>
    <row r="75" spans="1:10" x14ac:dyDescent="0.2">
      <c r="A75" s="12"/>
      <c r="B75" s="2"/>
      <c r="C75" s="2"/>
      <c r="D75" s="34"/>
      <c r="E75" s="2"/>
      <c r="F75" s="34"/>
      <c r="G75" s="2"/>
      <c r="H75" s="34"/>
      <c r="I75" s="40"/>
      <c r="J75" s="45"/>
    </row>
    <row r="76" spans="1:10" x14ac:dyDescent="0.2">
      <c r="A76" s="12"/>
      <c r="B76" s="2"/>
      <c r="C76" s="2"/>
      <c r="D76" s="34"/>
      <c r="E76" s="2"/>
      <c r="F76" s="34"/>
      <c r="G76" s="2"/>
      <c r="H76" s="34"/>
      <c r="I76" s="40"/>
      <c r="J76" s="45"/>
    </row>
    <row r="77" spans="1:10" x14ac:dyDescent="0.2">
      <c r="A77" s="12"/>
      <c r="B77" s="2"/>
      <c r="C77" s="2"/>
      <c r="D77" s="34"/>
      <c r="E77" s="2"/>
      <c r="F77" s="34"/>
      <c r="G77" s="2"/>
      <c r="H77" s="34"/>
    </row>
    <row r="78" spans="1:10" x14ac:dyDescent="0.2">
      <c r="C78" s="50"/>
      <c r="D78" s="50"/>
      <c r="E78" s="50"/>
      <c r="F78" s="50"/>
      <c r="G78" s="50"/>
      <c r="H78" s="50"/>
      <c r="I78" s="50"/>
      <c r="J78" s="50"/>
    </row>
  </sheetData>
  <sheetProtection password="B68E" sheet="1" objects="1" scenarios="1"/>
  <mergeCells count="1">
    <mergeCell ref="A1:J1"/>
  </mergeCells>
  <phoneticPr fontId="4" type="noConversion"/>
  <conditionalFormatting sqref="D74:H77 I74:J74 A2:A74 C2:IV2 K3:IV74 A1:XFD1 B3:C77 D3:J73">
    <cfRule type="expression" dxfId="2" priority="64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workbookViewId="0">
      <pane ySplit="4" topLeftCell="A74" activePane="bottomLeft" state="frozen"/>
      <selection pane="bottomLeft" activeCell="I30" sqref="I30"/>
    </sheetView>
  </sheetViews>
  <sheetFormatPr defaultRowHeight="12.75" x14ac:dyDescent="0.2"/>
  <cols>
    <col min="1" max="1" width="19.5703125" customWidth="1"/>
    <col min="3" max="3" width="15.7109375" customWidth="1"/>
    <col min="4" max="4" width="15.7109375" style="39" customWidth="1"/>
    <col min="5" max="5" width="15.7109375" customWidth="1"/>
    <col min="6" max="6" width="15.7109375" style="39" customWidth="1"/>
    <col min="7" max="7" width="15.7109375" customWidth="1"/>
    <col min="8" max="10" width="15.7109375" style="39" customWidth="1"/>
    <col min="11" max="11" width="11.140625" bestFit="1" customWidth="1"/>
  </cols>
  <sheetData>
    <row r="1" spans="1:12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2" s="1" customFormat="1" x14ac:dyDescent="0.2">
      <c r="A2" s="1" t="s">
        <v>137</v>
      </c>
      <c r="D2" s="27"/>
      <c r="F2" s="27"/>
      <c r="H2" s="27"/>
      <c r="I2" s="27"/>
      <c r="J2" s="27"/>
    </row>
    <row r="3" spans="1:12" s="3" customFormat="1" x14ac:dyDescent="0.2">
      <c r="A3" s="2"/>
      <c r="B3" s="2"/>
      <c r="C3" s="2"/>
      <c r="D3" s="34"/>
      <c r="E3" s="2"/>
      <c r="F3" s="34"/>
      <c r="G3" s="2"/>
      <c r="H3" s="34"/>
      <c r="I3" s="34"/>
      <c r="J3" s="34"/>
    </row>
    <row r="4" spans="1:12" s="4" customFormat="1" ht="20.25" customHeight="1" x14ac:dyDescent="0.2">
      <c r="A4" s="4" t="s">
        <v>0</v>
      </c>
      <c r="B4" s="4" t="s">
        <v>1</v>
      </c>
      <c r="C4" s="4" t="s">
        <v>10</v>
      </c>
      <c r="D4" s="35" t="s">
        <v>11</v>
      </c>
      <c r="E4" s="4" t="s">
        <v>107</v>
      </c>
      <c r="F4" s="35" t="s">
        <v>14</v>
      </c>
      <c r="G4" s="4" t="s">
        <v>15</v>
      </c>
      <c r="H4" s="35" t="s">
        <v>88</v>
      </c>
      <c r="I4" s="35" t="s">
        <v>108</v>
      </c>
      <c r="J4" s="35" t="s">
        <v>18</v>
      </c>
    </row>
    <row r="5" spans="1:12" s="11" customFormat="1" ht="15.75" customHeight="1" x14ac:dyDescent="0.2">
      <c r="A5" s="9" t="s">
        <v>21</v>
      </c>
      <c r="B5" s="10" t="s">
        <v>22</v>
      </c>
      <c r="C5" s="7">
        <v>15675</v>
      </c>
      <c r="D5" s="31">
        <f>(Jul!C5*11)+(Aug!C5*10)+(Sep!C5*9)+(Oct!C5*8)+(Nov!C5*7)+(Dec!C5*6)+(Jan!C5*5)+(Feb!C5*4)+(Mar!C5*3)+(Apr!C5*2)+(May!C5*1)</f>
        <v>696309</v>
      </c>
      <c r="E5" s="8"/>
      <c r="F5" s="31">
        <f>(Jul!E5*11)+(Aug!E5*10)+(Sep!E5*9)+(Oct!E5*8)+(Nov!E5*7)+(Dec!E5*6)+(Jan!E5*5)+(Feb!E5*4)+(Mar!E5*3)+(Apr!E5*2)+(May!E5*1)</f>
        <v>27932</v>
      </c>
      <c r="G5" s="8">
        <v>35053</v>
      </c>
      <c r="H5" s="31">
        <f>Apr!H5+G5</f>
        <v>542421</v>
      </c>
      <c r="I5" s="31">
        <f t="shared" ref="I5:I63" si="0">C5+E5+G5</f>
        <v>50728</v>
      </c>
      <c r="J5" s="49">
        <f t="shared" ref="J5:J63" si="1">D5+F5+H5</f>
        <v>1266662</v>
      </c>
      <c r="K5" s="47"/>
      <c r="L5" s="47"/>
    </row>
    <row r="6" spans="1:12" s="11" customFormat="1" ht="15.75" customHeight="1" x14ac:dyDescent="0.2">
      <c r="A6" s="9" t="s">
        <v>23</v>
      </c>
      <c r="B6" s="10" t="s">
        <v>22</v>
      </c>
      <c r="C6" s="7"/>
      <c r="D6" s="31">
        <f>(Jul!C6*11)+(Aug!C6*10)+(Sep!C6*9)+(Oct!C6*8)+(Nov!C6*7)+(Dec!C6*6)+(Jan!C6*5)+(Feb!C6*4)+(Mar!C6*3)+(Apr!C6*2)+(May!C6*1)</f>
        <v>22917</v>
      </c>
      <c r="E6" s="8"/>
      <c r="F6" s="31">
        <f>(Jul!E6*11)+(Aug!E6*10)+(Sep!E6*9)+(Oct!E6*8)+(Nov!E6*7)+(Dec!E6*6)+(Jan!E6*5)+(Feb!E6*4)+(Mar!E6*3)+(Apr!E6*2)+(May!E6*1)</f>
        <v>0</v>
      </c>
      <c r="G6" s="8"/>
      <c r="H6" s="31">
        <f>Apr!H6+G6</f>
        <v>3184</v>
      </c>
      <c r="I6" s="31">
        <f t="shared" si="0"/>
        <v>0</v>
      </c>
      <c r="J6" s="49">
        <f t="shared" si="1"/>
        <v>26101</v>
      </c>
      <c r="K6" s="47"/>
      <c r="L6" s="47"/>
    </row>
    <row r="7" spans="1:12" s="1" customFormat="1" ht="15.75" customHeight="1" x14ac:dyDescent="0.2">
      <c r="A7" s="5" t="s">
        <v>24</v>
      </c>
      <c r="B7" s="6" t="s">
        <v>22</v>
      </c>
      <c r="C7" s="7"/>
      <c r="D7" s="31">
        <f>(Jul!C7*11)+(Aug!C7*10)+(Sep!C7*9)+(Oct!C7*8)+(Nov!C7*7)+(Dec!C7*6)+(Jan!C7*5)+(Feb!C7*4)+(Mar!C7*3)+(Apr!C7*2)+(May!C7*1)</f>
        <v>124049</v>
      </c>
      <c r="E7" s="8"/>
      <c r="F7" s="31">
        <f>(Jul!E7*11)+(Aug!E7*10)+(Sep!E7*9)+(Oct!E7*8)+(Nov!E7*7)+(Dec!E7*6)+(Jan!E7*5)+(Feb!E7*4)+(Mar!E7*3)+(Apr!E7*2)+(May!E7*1)</f>
        <v>0</v>
      </c>
      <c r="G7" s="8"/>
      <c r="H7" s="31">
        <f>Apr!H7+G7</f>
        <v>23769</v>
      </c>
      <c r="I7" s="31">
        <f t="shared" si="0"/>
        <v>0</v>
      </c>
      <c r="J7" s="49">
        <f t="shared" si="1"/>
        <v>147818</v>
      </c>
      <c r="K7" s="47"/>
      <c r="L7" s="47"/>
    </row>
    <row r="8" spans="1:12" s="11" customFormat="1" ht="15.75" customHeight="1" x14ac:dyDescent="0.2">
      <c r="A8" s="9" t="s">
        <v>25</v>
      </c>
      <c r="B8" s="10" t="s">
        <v>22</v>
      </c>
      <c r="C8" s="7"/>
      <c r="D8" s="31">
        <f>(Jul!C8*11)+(Aug!C8*10)+(Sep!C8*9)+(Oct!C8*8)+(Nov!C8*7)+(Dec!C8*6)+(Jan!C8*5)+(Feb!C8*4)+(Mar!C8*3)+(Apr!C8*2)+(May!C8*1)</f>
        <v>43210</v>
      </c>
      <c r="E8" s="8"/>
      <c r="F8" s="31">
        <f>(Jul!E8*11)+(Aug!E8*10)+(Sep!E8*9)+(Oct!E8*8)+(Nov!E8*7)+(Dec!E8*6)+(Jan!E8*5)+(Feb!E8*4)+(Mar!E8*3)+(Apr!E8*2)+(May!E8*1)</f>
        <v>0</v>
      </c>
      <c r="G8" s="8"/>
      <c r="H8" s="31">
        <f>Apr!H8+G8</f>
        <v>22664</v>
      </c>
      <c r="I8" s="31">
        <f t="shared" si="0"/>
        <v>0</v>
      </c>
      <c r="J8" s="49">
        <f t="shared" si="1"/>
        <v>65874</v>
      </c>
      <c r="K8" s="47"/>
      <c r="L8" s="47"/>
    </row>
    <row r="9" spans="1:12" s="1" customFormat="1" ht="15.75" customHeight="1" x14ac:dyDescent="0.2">
      <c r="A9" s="5" t="s">
        <v>27</v>
      </c>
      <c r="B9" s="6" t="s">
        <v>22</v>
      </c>
      <c r="C9" s="7">
        <v>540</v>
      </c>
      <c r="D9" s="31">
        <f>(Jul!C9*11)+(Aug!C9*10)+(Sep!C9*9)+(Oct!C9*8)+(Nov!C9*7)+(Dec!C9*6)+(Jan!C9*5)+(Feb!C9*4)+(Mar!C9*3)+(Apr!C9*2)+(May!C9*1)</f>
        <v>255459</v>
      </c>
      <c r="E9" s="8"/>
      <c r="F9" s="31">
        <f>(Jul!E9*11)+(Aug!E9*10)+(Sep!E9*9)+(Oct!E9*8)+(Nov!E9*7)+(Dec!E9*6)+(Jan!E9*5)+(Feb!E9*4)+(Mar!E9*3)+(Apr!E9*2)+(May!E9*1)</f>
        <v>0</v>
      </c>
      <c r="G9" s="8"/>
      <c r="H9" s="31">
        <f>Apr!H9+G9</f>
        <v>188155</v>
      </c>
      <c r="I9" s="31">
        <f t="shared" si="0"/>
        <v>540</v>
      </c>
      <c r="J9" s="49">
        <f t="shared" si="1"/>
        <v>443614</v>
      </c>
      <c r="K9" s="47"/>
      <c r="L9" s="47"/>
    </row>
    <row r="10" spans="1:12" s="1" customFormat="1" ht="15.75" customHeight="1" x14ac:dyDescent="0.2">
      <c r="A10" s="5" t="s">
        <v>30</v>
      </c>
      <c r="B10" s="6" t="s">
        <v>22</v>
      </c>
      <c r="C10" s="7">
        <v>3494</v>
      </c>
      <c r="D10" s="31">
        <f>(Jul!C10*11)+(Aug!C10*10)+(Sep!C10*9)+(Oct!C10*8)+(Nov!C10*7)+(Dec!C10*6)+(Jan!C10*5)+(Feb!C10*4)+(Mar!C10*3)+(Apr!C10*2)+(May!C10*1)</f>
        <v>1608895</v>
      </c>
      <c r="E10" s="8"/>
      <c r="F10" s="31">
        <f>(Jul!E10*11)+(Aug!E10*10)+(Sep!E10*9)+(Oct!E10*8)+(Nov!E10*7)+(Dec!E10*6)+(Jan!E10*5)+(Feb!E10*4)+(Mar!E10*3)+(Apr!E10*2)+(May!E10*1)</f>
        <v>13032</v>
      </c>
      <c r="G10" s="8">
        <v>19233</v>
      </c>
      <c r="H10" s="31">
        <f>Apr!H10+G10</f>
        <v>483165</v>
      </c>
      <c r="I10" s="31">
        <f t="shared" si="0"/>
        <v>22727</v>
      </c>
      <c r="J10" s="49">
        <f t="shared" si="1"/>
        <v>2105092</v>
      </c>
      <c r="K10" s="47"/>
      <c r="L10" s="47"/>
    </row>
    <row r="11" spans="1:12" s="1" customFormat="1" ht="15.75" customHeight="1" x14ac:dyDescent="0.2">
      <c r="A11" s="5" t="s">
        <v>31</v>
      </c>
      <c r="B11" s="6" t="s">
        <v>22</v>
      </c>
      <c r="C11" s="7">
        <v>1275</v>
      </c>
      <c r="D11" s="31">
        <f>(Jul!C11*11)+(Aug!C11*10)+(Sep!C11*9)+(Oct!C11*8)+(Nov!C11*7)+(Dec!C11*6)+(Jan!C11*5)+(Feb!C11*4)+(Mar!C11*3)+(Apr!C11*2)+(May!C11*1)</f>
        <v>183852</v>
      </c>
      <c r="E11" s="8"/>
      <c r="F11" s="31">
        <f>(Jul!E11*11)+(Aug!E11*10)+(Sep!E11*9)+(Oct!E11*8)+(Nov!E11*7)+(Dec!E11*6)+(Jan!E11*5)+(Feb!E11*4)+(Mar!E11*3)+(Apr!E11*2)+(May!E11*1)</f>
        <v>211950</v>
      </c>
      <c r="G11" s="8">
        <v>48</v>
      </c>
      <c r="H11" s="31">
        <f>Apr!H11+G11</f>
        <v>123265</v>
      </c>
      <c r="I11" s="31">
        <f t="shared" si="0"/>
        <v>1323</v>
      </c>
      <c r="J11" s="49">
        <f t="shared" si="1"/>
        <v>519067</v>
      </c>
      <c r="K11" s="47"/>
      <c r="L11" s="47"/>
    </row>
    <row r="12" spans="1:12" s="11" customFormat="1" ht="15.75" customHeight="1" x14ac:dyDescent="0.2">
      <c r="A12" s="9" t="s">
        <v>36</v>
      </c>
      <c r="B12" s="10" t="s">
        <v>22</v>
      </c>
      <c r="C12" s="7"/>
      <c r="D12" s="31">
        <f>(Jul!C12*11)+(Aug!C12*10)+(Sep!C12*9)+(Oct!C12*8)+(Nov!C12*7)+(Dec!C12*6)+(Jan!C12*5)+(Feb!C12*4)+(Mar!C12*3)+(Apr!C12*2)+(May!C12*1)</f>
        <v>23030</v>
      </c>
      <c r="E12" s="8"/>
      <c r="F12" s="31">
        <f>(Jul!E12*11)+(Aug!E12*10)+(Sep!E12*9)+(Oct!E12*8)+(Nov!E12*7)+(Dec!E12*6)+(Jan!E12*5)+(Feb!E12*4)+(Mar!E12*3)+(Apr!E12*2)+(May!E12*1)</f>
        <v>0</v>
      </c>
      <c r="G12" s="8"/>
      <c r="H12" s="31">
        <f>Apr!H12+G12</f>
        <v>3404</v>
      </c>
      <c r="I12" s="31">
        <f t="shared" si="0"/>
        <v>0</v>
      </c>
      <c r="J12" s="49">
        <f t="shared" si="1"/>
        <v>26434</v>
      </c>
      <c r="K12" s="47"/>
      <c r="L12" s="47"/>
    </row>
    <row r="13" spans="1:12" s="1" customFormat="1" ht="15.75" customHeight="1" x14ac:dyDescent="0.2">
      <c r="A13" s="5" t="s">
        <v>37</v>
      </c>
      <c r="B13" s="6" t="s">
        <v>22</v>
      </c>
      <c r="C13" s="7">
        <v>133</v>
      </c>
      <c r="D13" s="31">
        <f>(Jul!C13*11)+(Aug!C13*10)+(Sep!C13*9)+(Oct!C13*8)+(Nov!C13*7)+(Dec!C13*6)+(Jan!C13*5)+(Feb!C13*4)+(Mar!C13*3)+(Apr!C13*2)+(May!C13*1)</f>
        <v>139380</v>
      </c>
      <c r="E13" s="8"/>
      <c r="F13" s="31">
        <f>(Jul!E13*11)+(Aug!E13*10)+(Sep!E13*9)+(Oct!E13*8)+(Nov!E13*7)+(Dec!E13*6)+(Jan!E13*5)+(Feb!E13*4)+(Mar!E13*3)+(Apr!E13*2)+(May!E13*1)</f>
        <v>0</v>
      </c>
      <c r="G13" s="8">
        <v>260</v>
      </c>
      <c r="H13" s="31">
        <f>Apr!H13+G13</f>
        <v>16734</v>
      </c>
      <c r="I13" s="31">
        <f t="shared" si="0"/>
        <v>393</v>
      </c>
      <c r="J13" s="49">
        <f t="shared" si="1"/>
        <v>156114</v>
      </c>
      <c r="K13" s="47"/>
      <c r="L13" s="47"/>
    </row>
    <row r="14" spans="1:12" s="1" customFormat="1" ht="15.75" customHeight="1" x14ac:dyDescent="0.2">
      <c r="A14" s="5" t="s">
        <v>40</v>
      </c>
      <c r="B14" s="6" t="s">
        <v>22</v>
      </c>
      <c r="C14" s="7">
        <v>3769</v>
      </c>
      <c r="D14" s="31">
        <f>(Jul!C14*11)+(Aug!C14*10)+(Sep!C14*9)+(Oct!C14*8)+(Nov!C14*7)+(Dec!C14*6)+(Jan!C14*5)+(Feb!C14*4)+(Mar!C14*3)+(Apr!C14*2)+(May!C14*1)</f>
        <v>77762</v>
      </c>
      <c r="E14" s="8"/>
      <c r="F14" s="31">
        <f>(Jul!E14*11)+(Aug!E14*10)+(Sep!E14*9)+(Oct!E14*8)+(Nov!E14*7)+(Dec!E14*6)+(Jan!E14*5)+(Feb!E14*4)+(Mar!E14*3)+(Apr!E14*2)+(May!E14*1)</f>
        <v>0</v>
      </c>
      <c r="G14" s="8">
        <v>5606</v>
      </c>
      <c r="H14" s="31">
        <f>Apr!H14+G14</f>
        <v>54825</v>
      </c>
      <c r="I14" s="31">
        <f t="shared" si="0"/>
        <v>9375</v>
      </c>
      <c r="J14" s="49">
        <f t="shared" si="1"/>
        <v>132587</v>
      </c>
      <c r="K14" s="47"/>
      <c r="L14" s="47"/>
    </row>
    <row r="15" spans="1:12" s="1" customFormat="1" ht="15.75" customHeight="1" x14ac:dyDescent="0.2">
      <c r="A15" s="5" t="s">
        <v>44</v>
      </c>
      <c r="B15" s="6" t="s">
        <v>22</v>
      </c>
      <c r="C15" s="7"/>
      <c r="D15" s="31">
        <f>(Jul!C15*11)+(Aug!C15*10)+(Sep!C15*9)+(Oct!C15*8)+(Nov!C15*7)+(Dec!C15*6)+(Jan!C15*5)+(Feb!C15*4)+(Mar!C15*3)+(Apr!C15*2)+(May!C15*1)</f>
        <v>5885</v>
      </c>
      <c r="E15" s="8"/>
      <c r="F15" s="31">
        <f>(Jul!E15*11)+(Aug!E15*10)+(Sep!E15*9)+(Oct!E15*8)+(Nov!E15*7)+(Dec!E15*6)+(Jan!E15*5)+(Feb!E15*4)+(Mar!E15*3)+(Apr!E15*2)+(May!E15*1)</f>
        <v>0</v>
      </c>
      <c r="G15" s="8"/>
      <c r="H15" s="31">
        <f>Apr!H15+G15</f>
        <v>0</v>
      </c>
      <c r="I15" s="31">
        <f t="shared" si="0"/>
        <v>0</v>
      </c>
      <c r="J15" s="49">
        <f t="shared" si="1"/>
        <v>5885</v>
      </c>
      <c r="K15" s="47"/>
      <c r="L15" s="47"/>
    </row>
    <row r="16" spans="1:12" s="1" customFormat="1" ht="15.75" customHeight="1" x14ac:dyDescent="0.2">
      <c r="A16" s="5" t="s">
        <v>45</v>
      </c>
      <c r="B16" s="6" t="s">
        <v>22</v>
      </c>
      <c r="C16" s="7">
        <v>1124</v>
      </c>
      <c r="D16" s="31">
        <f>(Jul!C16*11)+(Aug!C16*10)+(Sep!C16*9)+(Oct!C16*8)+(Nov!C16*7)+(Dec!C16*6)+(Jan!C16*5)+(Feb!C16*4)+(Mar!C16*3)+(Apr!C16*2)+(May!C16*1)</f>
        <v>240777</v>
      </c>
      <c r="E16" s="8"/>
      <c r="F16" s="31">
        <f>(Jul!E16*11)+(Aug!E16*10)+(Sep!E16*9)+(Oct!E16*8)+(Nov!E16*7)+(Dec!E16*6)+(Jan!E16*5)+(Feb!E16*4)+(Mar!E16*3)+(Apr!E16*2)+(May!E16*1)</f>
        <v>0</v>
      </c>
      <c r="G16" s="8"/>
      <c r="H16" s="31">
        <f>Apr!H16+G16</f>
        <v>44710</v>
      </c>
      <c r="I16" s="31">
        <f t="shared" si="0"/>
        <v>1124</v>
      </c>
      <c r="J16" s="49">
        <f t="shared" si="1"/>
        <v>285487</v>
      </c>
      <c r="K16" s="47"/>
      <c r="L16" s="47"/>
    </row>
    <row r="17" spans="1:12" s="1" customFormat="1" ht="15.75" customHeight="1" x14ac:dyDescent="0.2">
      <c r="A17" s="5" t="s">
        <v>46</v>
      </c>
      <c r="B17" s="6" t="s">
        <v>22</v>
      </c>
      <c r="C17" s="7">
        <v>3184</v>
      </c>
      <c r="D17" s="31">
        <f>(Jul!C17*11)+(Aug!C17*10)+(Sep!C17*9)+(Oct!C17*8)+(Nov!C17*7)+(Dec!C17*6)+(Jan!C17*5)+(Feb!C17*4)+(Mar!C17*3)+(Apr!C17*2)+(May!C17*1)</f>
        <v>74593</v>
      </c>
      <c r="E17" s="8"/>
      <c r="F17" s="31">
        <f>(Jul!E17*11)+(Aug!E17*10)+(Sep!E17*9)+(Oct!E17*8)+(Nov!E17*7)+(Dec!E17*6)+(Jan!E17*5)+(Feb!E17*4)+(Mar!E17*3)+(Apr!E17*2)+(May!E17*1)</f>
        <v>0</v>
      </c>
      <c r="G17" s="8">
        <v>20133</v>
      </c>
      <c r="H17" s="31">
        <f>Apr!H17+G17</f>
        <v>75683</v>
      </c>
      <c r="I17" s="31">
        <f t="shared" si="0"/>
        <v>23317</v>
      </c>
      <c r="J17" s="49">
        <f t="shared" si="1"/>
        <v>150276</v>
      </c>
      <c r="K17" s="47"/>
      <c r="L17" s="47"/>
    </row>
    <row r="18" spans="1:12" s="11" customFormat="1" ht="15.75" customHeight="1" x14ac:dyDescent="0.2">
      <c r="A18" s="9" t="s">
        <v>47</v>
      </c>
      <c r="B18" s="10" t="s">
        <v>22</v>
      </c>
      <c r="C18" s="7"/>
      <c r="D18" s="31">
        <f>(Jul!C18*11)+(Aug!C18*10)+(Sep!C18*9)+(Oct!C18*8)+(Nov!C18*7)+(Dec!C18*6)+(Jan!C18*5)+(Feb!C18*4)+(Mar!C18*3)+(Apr!C18*2)+(May!C18*1)</f>
        <v>14227</v>
      </c>
      <c r="E18" s="8"/>
      <c r="F18" s="31">
        <f>(Jul!E18*11)+(Aug!E18*10)+(Sep!E18*9)+(Oct!E18*8)+(Nov!E18*7)+(Dec!E18*6)+(Jan!E18*5)+(Feb!E18*4)+(Mar!E18*3)+(Apr!E18*2)+(May!E18*1)</f>
        <v>0</v>
      </c>
      <c r="G18" s="8"/>
      <c r="H18" s="31">
        <f>Apr!H18+G18</f>
        <v>4278</v>
      </c>
      <c r="I18" s="31">
        <f t="shared" si="0"/>
        <v>0</v>
      </c>
      <c r="J18" s="49">
        <f t="shared" si="1"/>
        <v>18505</v>
      </c>
      <c r="K18" s="47"/>
      <c r="L18" s="47"/>
    </row>
    <row r="19" spans="1:12" s="11" customFormat="1" ht="15.75" customHeight="1" x14ac:dyDescent="0.2">
      <c r="A19" s="9" t="s">
        <v>49</v>
      </c>
      <c r="B19" s="10" t="s">
        <v>22</v>
      </c>
      <c r="C19" s="7"/>
      <c r="D19" s="31">
        <f>(Jul!C19*11)+(Aug!C19*10)+(Sep!C19*9)+(Oct!C19*8)+(Nov!C19*7)+(Dec!C19*6)+(Jan!C19*5)+(Feb!C19*4)+(Mar!C19*3)+(Apr!C19*2)+(May!C19*1)</f>
        <v>16126</v>
      </c>
      <c r="E19" s="8"/>
      <c r="F19" s="31">
        <f>(Jul!E19*11)+(Aug!E19*10)+(Sep!E19*9)+(Oct!E19*8)+(Nov!E19*7)+(Dec!E19*6)+(Jan!E19*5)+(Feb!E19*4)+(Mar!E19*3)+(Apr!E19*2)+(May!E19*1)</f>
        <v>0</v>
      </c>
      <c r="G19" s="8"/>
      <c r="H19" s="31">
        <f>Apr!H19+G19</f>
        <v>4002</v>
      </c>
      <c r="I19" s="31">
        <f t="shared" si="0"/>
        <v>0</v>
      </c>
      <c r="J19" s="49">
        <f t="shared" si="1"/>
        <v>20128</v>
      </c>
      <c r="K19" s="47"/>
      <c r="L19" s="47"/>
    </row>
    <row r="20" spans="1:12" s="1" customFormat="1" ht="15.75" customHeight="1" x14ac:dyDescent="0.2">
      <c r="A20" s="5" t="s">
        <v>50</v>
      </c>
      <c r="B20" s="6" t="s">
        <v>22</v>
      </c>
      <c r="C20" s="7"/>
      <c r="D20" s="31">
        <f>(Jul!C20*11)+(Aug!C20*10)+(Sep!C20*9)+(Oct!C20*8)+(Nov!C20*7)+(Dec!C20*6)+(Jan!C20*5)+(Feb!C20*4)+(Mar!C20*3)+(Apr!C20*2)+(May!C20*1)</f>
        <v>8028</v>
      </c>
      <c r="E20" s="8"/>
      <c r="F20" s="31">
        <f>(Jul!E20*11)+(Aug!E20*10)+(Sep!E20*9)+(Oct!E20*8)+(Nov!E20*7)+(Dec!E20*6)+(Jan!E20*5)+(Feb!E20*4)+(Mar!E20*3)+(Apr!E20*2)+(May!E20*1)</f>
        <v>0</v>
      </c>
      <c r="G20" s="8"/>
      <c r="H20" s="31">
        <f>Apr!H20+G20</f>
        <v>3556</v>
      </c>
      <c r="I20" s="31">
        <f t="shared" si="0"/>
        <v>0</v>
      </c>
      <c r="J20" s="49">
        <f t="shared" si="1"/>
        <v>11584</v>
      </c>
      <c r="K20" s="47"/>
      <c r="L20" s="47"/>
    </row>
    <row r="21" spans="1:12" s="1" customFormat="1" ht="15.75" customHeight="1" x14ac:dyDescent="0.2">
      <c r="A21" s="5" t="s">
        <v>141</v>
      </c>
      <c r="B21" s="6" t="s">
        <v>22</v>
      </c>
      <c r="C21" s="7"/>
      <c r="D21" s="31">
        <f>(Jul!C21*11)+(Aug!C21*10)+(Sep!C21*9)+(Oct!C21*8)+(Nov!C21*7)+(Dec!C21*6)+(Jan!C21*5)+(Feb!C21*4)+(Mar!C21*3)+(Apr!C21*2)+(May!C21*1)</f>
        <v>56367</v>
      </c>
      <c r="E21" s="8"/>
      <c r="F21" s="31">
        <f>(Jul!E21*11)+(Aug!E21*10)+(Sep!E21*9)+(Oct!E21*8)+(Nov!E21*7)+(Dec!E21*6)+(Jan!E21*5)+(Feb!E21*4)+(Mar!E21*3)+(Apr!E21*2)+(May!E21*1)</f>
        <v>0</v>
      </c>
      <c r="G21" s="8"/>
      <c r="H21" s="31">
        <f>Apr!H21+G21</f>
        <v>28043</v>
      </c>
      <c r="I21" s="31">
        <f t="shared" si="0"/>
        <v>0</v>
      </c>
      <c r="J21" s="49">
        <f t="shared" si="1"/>
        <v>84410</v>
      </c>
      <c r="K21" s="47"/>
      <c r="L21" s="47"/>
    </row>
    <row r="22" spans="1:12" s="1" customFormat="1" ht="15.75" customHeight="1" x14ac:dyDescent="0.2">
      <c r="A22" s="5" t="s">
        <v>51</v>
      </c>
      <c r="B22" s="6" t="s">
        <v>22</v>
      </c>
      <c r="C22" s="7"/>
      <c r="D22" s="31">
        <f>(Jul!C22*11)+(Aug!C22*10)+(Sep!C22*9)+(Oct!C22*8)+(Nov!C22*7)+(Dec!C22*6)+(Jan!C22*5)+(Feb!C22*4)+(Mar!C22*3)+(Apr!C22*2)+(May!C22*1)</f>
        <v>60546</v>
      </c>
      <c r="E22" s="8"/>
      <c r="F22" s="31">
        <f>(Jul!E22*11)+(Aug!E22*10)+(Sep!E22*9)+(Oct!E22*8)+(Nov!E22*7)+(Dec!E22*6)+(Jan!E22*5)+(Feb!E22*4)+(Mar!E22*3)+(Apr!E22*2)+(May!E22*1)</f>
        <v>0</v>
      </c>
      <c r="G22" s="8"/>
      <c r="H22" s="31">
        <f>Apr!H22+G22</f>
        <v>21160</v>
      </c>
      <c r="I22" s="31">
        <f t="shared" si="0"/>
        <v>0</v>
      </c>
      <c r="J22" s="49">
        <f t="shared" si="1"/>
        <v>81706</v>
      </c>
      <c r="K22" s="47"/>
      <c r="L22" s="47"/>
    </row>
    <row r="23" spans="1:12" s="1" customFormat="1" ht="15.75" customHeight="1" x14ac:dyDescent="0.2">
      <c r="A23" s="5" t="s">
        <v>52</v>
      </c>
      <c r="B23" s="6" t="s">
        <v>22</v>
      </c>
      <c r="C23" s="7"/>
      <c r="D23" s="31">
        <f>(Jul!C23*11)+(Aug!C23*10)+(Sep!C23*9)+(Oct!C23*8)+(Nov!C23*7)+(Dec!C23*6)+(Jan!C23*5)+(Feb!C23*4)+(Mar!C23*3)+(Apr!C23*2)+(May!C23*1)</f>
        <v>973533</v>
      </c>
      <c r="E23" s="8"/>
      <c r="F23" s="31">
        <f>(Jul!E23*11)+(Aug!E23*10)+(Sep!E23*9)+(Oct!E23*8)+(Nov!E23*7)+(Dec!E23*6)+(Jan!E23*5)+(Feb!E23*4)+(Mar!E23*3)+(Apr!E23*2)+(May!E23*1)</f>
        <v>0</v>
      </c>
      <c r="G23" s="8"/>
      <c r="H23" s="31">
        <f>Apr!H23+G23</f>
        <v>7613</v>
      </c>
      <c r="I23" s="31">
        <f t="shared" si="0"/>
        <v>0</v>
      </c>
      <c r="J23" s="49">
        <f t="shared" si="1"/>
        <v>981146</v>
      </c>
      <c r="K23" s="47"/>
      <c r="L23" s="47"/>
    </row>
    <row r="24" spans="1:12" s="11" customFormat="1" ht="15.75" customHeight="1" x14ac:dyDescent="0.2">
      <c r="A24" s="9" t="s">
        <v>56</v>
      </c>
      <c r="B24" s="10" t="s">
        <v>22</v>
      </c>
      <c r="C24" s="7"/>
      <c r="D24" s="31">
        <f>(Jul!C24*11)+(Aug!C24*10)+(Sep!C24*9)+(Oct!C24*8)+(Nov!C24*7)+(Dec!C24*6)+(Jan!C24*5)+(Feb!C24*4)+(Mar!C24*3)+(Apr!C24*2)+(May!C24*1)</f>
        <v>66234</v>
      </c>
      <c r="E24" s="8"/>
      <c r="F24" s="31">
        <f>(Jul!E24*11)+(Aug!E24*10)+(Sep!E24*9)+(Oct!E24*8)+(Nov!E24*7)+(Dec!E24*6)+(Jan!E24*5)+(Feb!E24*4)+(Mar!E24*3)+(Apr!E24*2)+(May!E24*1)</f>
        <v>0</v>
      </c>
      <c r="G24" s="8"/>
      <c r="H24" s="31">
        <f>Apr!H24+G24</f>
        <v>79346</v>
      </c>
      <c r="I24" s="31">
        <f t="shared" si="0"/>
        <v>0</v>
      </c>
      <c r="J24" s="49">
        <f t="shared" si="1"/>
        <v>145580</v>
      </c>
      <c r="K24" s="47"/>
      <c r="L24" s="47"/>
    </row>
    <row r="25" spans="1:12" s="1" customFormat="1" ht="15.75" customHeight="1" x14ac:dyDescent="0.2">
      <c r="A25" s="5" t="s">
        <v>62</v>
      </c>
      <c r="B25" s="6" t="s">
        <v>22</v>
      </c>
      <c r="C25" s="7"/>
      <c r="D25" s="31">
        <f>(Jul!C25*11)+(Aug!C25*10)+(Sep!C25*9)+(Oct!C25*8)+(Nov!C25*7)+(Dec!C25*6)+(Jan!C25*5)+(Feb!C25*4)+(Mar!C25*3)+(Apr!C25*2)+(May!C25*1)</f>
        <v>53980</v>
      </c>
      <c r="E25" s="8">
        <v>263</v>
      </c>
      <c r="F25" s="31">
        <f>(Jul!E25*11)+(Aug!E25*10)+(Sep!E25*9)+(Oct!E25*8)+(Nov!E25*7)+(Dec!E25*6)+(Jan!E25*5)+(Feb!E25*4)+(Mar!E25*3)+(Apr!E25*2)+(May!E25*1)</f>
        <v>263</v>
      </c>
      <c r="G25" s="8"/>
      <c r="H25" s="31">
        <f>Apr!H25+G25</f>
        <v>22219</v>
      </c>
      <c r="I25" s="31">
        <f t="shared" si="0"/>
        <v>263</v>
      </c>
      <c r="J25" s="49">
        <f t="shared" si="1"/>
        <v>76462</v>
      </c>
      <c r="K25" s="47"/>
      <c r="L25" s="47"/>
    </row>
    <row r="26" spans="1:12" s="1" customFormat="1" ht="15.75" customHeight="1" x14ac:dyDescent="0.2">
      <c r="A26" s="5" t="s">
        <v>63</v>
      </c>
      <c r="B26" s="6" t="s">
        <v>22</v>
      </c>
      <c r="C26" s="7"/>
      <c r="D26" s="31">
        <f>(Jul!C26*11)+(Aug!C26*10)+(Sep!C26*9)+(Oct!C26*8)+(Nov!C26*7)+(Dec!C26*6)+(Jan!C26*5)+(Feb!C26*4)+(Mar!C26*3)+(Apr!C26*2)+(May!C26*1)</f>
        <v>141767</v>
      </c>
      <c r="E26" s="8"/>
      <c r="F26" s="31">
        <f>(Jul!E26*11)+(Aug!E26*10)+(Sep!E26*9)+(Oct!E26*8)+(Nov!E26*7)+(Dec!E26*6)+(Jan!E26*5)+(Feb!E26*4)+(Mar!E26*3)+(Apr!E26*2)+(May!E26*1)</f>
        <v>0</v>
      </c>
      <c r="G26" s="8"/>
      <c r="H26" s="31">
        <f>Apr!H26+G26</f>
        <v>30167</v>
      </c>
      <c r="I26" s="31">
        <f t="shared" si="0"/>
        <v>0</v>
      </c>
      <c r="J26" s="49">
        <f t="shared" si="1"/>
        <v>171934</v>
      </c>
      <c r="K26" s="47"/>
      <c r="L26" s="47"/>
    </row>
    <row r="27" spans="1:12" s="1" customFormat="1" ht="15.75" customHeight="1" x14ac:dyDescent="0.2">
      <c r="A27" s="5" t="s">
        <v>75</v>
      </c>
      <c r="B27" s="6" t="s">
        <v>22</v>
      </c>
      <c r="C27" s="7"/>
      <c r="D27" s="31">
        <f>(Jul!C27*11)+(Aug!C27*10)+(Sep!C27*9)+(Oct!C27*8)+(Nov!C27*7)+(Dec!C27*6)+(Jan!C27*5)+(Feb!C27*4)+(Mar!C27*3)+(Apr!C27*2)+(May!C27*1)</f>
        <v>81400</v>
      </c>
      <c r="E27" s="8"/>
      <c r="F27" s="31">
        <f>(Jul!E27*11)+(Aug!E27*10)+(Sep!E27*9)+(Oct!E27*8)+(Nov!E27*7)+(Dec!E27*6)+(Jan!E27*5)+(Feb!E27*4)+(Mar!E27*3)+(Apr!E27*2)+(May!E27*1)</f>
        <v>0</v>
      </c>
      <c r="G27" s="8"/>
      <c r="H27" s="31">
        <f>Apr!H27+G27</f>
        <v>71378</v>
      </c>
      <c r="I27" s="31">
        <f t="shared" si="0"/>
        <v>0</v>
      </c>
      <c r="J27" s="49">
        <f t="shared" si="1"/>
        <v>152778</v>
      </c>
      <c r="K27" s="47"/>
      <c r="L27" s="47"/>
    </row>
    <row r="28" spans="1:12" s="1" customFormat="1" ht="15.75" customHeight="1" x14ac:dyDescent="0.2">
      <c r="A28" s="5" t="s">
        <v>80</v>
      </c>
      <c r="B28" s="6" t="s">
        <v>22</v>
      </c>
      <c r="C28" s="7"/>
      <c r="D28" s="31">
        <f>(Jul!C28*11)+(Aug!C28*10)+(Sep!C28*9)+(Oct!C28*8)+(Nov!C28*7)+(Dec!C28*6)+(Jan!C28*5)+(Feb!C28*4)+(Mar!C28*3)+(Apr!C28*2)+(May!C28*1)</f>
        <v>22770</v>
      </c>
      <c r="E28" s="8"/>
      <c r="F28" s="31">
        <f>(Jul!E28*11)+(Aug!E28*10)+(Sep!E28*9)+(Oct!E28*8)+(Nov!E28*7)+(Dec!E28*6)+(Jan!E28*5)+(Feb!E28*4)+(Mar!E28*3)+(Apr!E28*2)+(May!E28*1)</f>
        <v>0</v>
      </c>
      <c r="G28" s="8"/>
      <c r="H28" s="31">
        <f>Apr!H28+G28</f>
        <v>44349</v>
      </c>
      <c r="I28" s="31">
        <f t="shared" si="0"/>
        <v>0</v>
      </c>
      <c r="J28" s="49">
        <f t="shared" si="1"/>
        <v>67119</v>
      </c>
      <c r="K28" s="47"/>
      <c r="L28" s="47"/>
    </row>
    <row r="29" spans="1:12" s="1" customFormat="1" ht="15.75" customHeight="1" x14ac:dyDescent="0.2">
      <c r="A29" s="5" t="s">
        <v>81</v>
      </c>
      <c r="B29" s="6" t="s">
        <v>22</v>
      </c>
      <c r="C29" s="7"/>
      <c r="D29" s="31">
        <f>(Jul!C29*11)+(Aug!C29*10)+(Sep!C29*9)+(Oct!C29*8)+(Nov!C29*7)+(Dec!C29*6)+(Jan!C29*5)+(Feb!C29*4)+(Mar!C29*3)+(Apr!C29*2)+(May!C29*1)</f>
        <v>28861</v>
      </c>
      <c r="E29" s="8"/>
      <c r="F29" s="31">
        <f>(Jul!E29*11)+(Aug!E29*10)+(Sep!E29*9)+(Oct!E29*8)+(Nov!E29*7)+(Dec!E29*6)+(Jan!E29*5)+(Feb!E29*4)+(Mar!E29*3)+(Apr!E29*2)+(May!E29*1)</f>
        <v>0</v>
      </c>
      <c r="G29" s="8"/>
      <c r="H29" s="31">
        <f>Apr!H29+G29</f>
        <v>23531</v>
      </c>
      <c r="I29" s="31">
        <f t="shared" si="0"/>
        <v>0</v>
      </c>
      <c r="J29" s="49">
        <f t="shared" si="1"/>
        <v>52392</v>
      </c>
      <c r="K29" s="47"/>
      <c r="L29" s="47"/>
    </row>
    <row r="30" spans="1:12" s="1" customFormat="1" ht="15.75" customHeight="1" x14ac:dyDescent="0.2">
      <c r="A30" s="5" t="s">
        <v>82</v>
      </c>
      <c r="B30" s="6" t="s">
        <v>22</v>
      </c>
      <c r="C30" s="7"/>
      <c r="D30" s="31">
        <f>(Jul!C30*11)+(Aug!C30*10)+(Sep!C30*9)+(Oct!C30*8)+(Nov!C30*7)+(Dec!C30*6)+(Jan!C30*5)+(Feb!C30*4)+(Mar!C30*3)+(Apr!C30*2)+(May!C30*1)</f>
        <v>46456</v>
      </c>
      <c r="E30" s="8"/>
      <c r="F30" s="31">
        <f>(Jul!E30*11)+(Aug!E30*10)+(Sep!E30*9)+(Oct!E30*8)+(Nov!E30*7)+(Dec!E30*6)+(Jan!E30*5)+(Feb!E30*4)+(Mar!E30*3)+(Apr!E30*2)+(May!E30*1)</f>
        <v>4632</v>
      </c>
      <c r="G30" s="8"/>
      <c r="H30" s="31">
        <f>Apr!H30+G30</f>
        <v>69756</v>
      </c>
      <c r="I30" s="31">
        <f t="shared" si="0"/>
        <v>0</v>
      </c>
      <c r="J30" s="49">
        <f t="shared" si="1"/>
        <v>120844</v>
      </c>
      <c r="K30" s="47"/>
      <c r="L30" s="47"/>
    </row>
    <row r="31" spans="1:12" s="11" customFormat="1" ht="15.75" customHeight="1" x14ac:dyDescent="0.2">
      <c r="A31" s="9" t="s">
        <v>84</v>
      </c>
      <c r="B31" s="10" t="s">
        <v>22</v>
      </c>
      <c r="C31" s="7">
        <v>630</v>
      </c>
      <c r="D31" s="31">
        <f>(Jul!C31*11)+(Aug!C31*10)+(Sep!C31*9)+(Oct!C31*8)+(Nov!C31*7)+(Dec!C31*6)+(Jan!C31*5)+(Feb!C31*4)+(Mar!C31*3)+(Apr!C31*2)+(May!C31*1)</f>
        <v>209220</v>
      </c>
      <c r="E31" s="8"/>
      <c r="F31" s="31">
        <f>(Jul!E31*11)+(Aug!E31*10)+(Sep!E31*9)+(Oct!E31*8)+(Nov!E31*7)+(Dec!E31*6)+(Jan!E31*5)+(Feb!E31*4)+(Mar!E31*3)+(Apr!E31*2)+(May!E31*1)</f>
        <v>0</v>
      </c>
      <c r="G31" s="8">
        <v>762</v>
      </c>
      <c r="H31" s="31">
        <f>Apr!H31+G31</f>
        <v>201233</v>
      </c>
      <c r="I31" s="31">
        <f t="shared" si="0"/>
        <v>1392</v>
      </c>
      <c r="J31" s="49">
        <f t="shared" si="1"/>
        <v>410453</v>
      </c>
      <c r="K31" s="47"/>
      <c r="L31" s="47"/>
    </row>
    <row r="32" spans="1:12" s="1" customFormat="1" ht="15.75" customHeight="1" x14ac:dyDescent="0.2">
      <c r="A32" s="5" t="s">
        <v>19</v>
      </c>
      <c r="B32" s="6" t="s">
        <v>20</v>
      </c>
      <c r="C32" s="7">
        <v>3432</v>
      </c>
      <c r="D32" s="31">
        <f>(Jul!C32*11)+(Aug!C32*10)+(Sep!C32*9)+(Oct!C32*8)+(Nov!C32*7)+(Dec!C32*6)+(Jan!C32*5)+(Feb!C32*4)+(Mar!C32*3)+(Apr!C32*2)+(May!C32*1)</f>
        <v>103999</v>
      </c>
      <c r="E32" s="8"/>
      <c r="F32" s="31">
        <f>(Jul!E32*11)+(Aug!E32*10)+(Sep!E32*9)+(Oct!E32*8)+(Nov!E32*7)+(Dec!E32*6)+(Jan!E32*5)+(Feb!E32*4)+(Mar!E32*3)+(Apr!E32*2)+(May!E32*1)</f>
        <v>13794</v>
      </c>
      <c r="G32" s="8">
        <v>6261</v>
      </c>
      <c r="H32" s="31">
        <f>Apr!H32+G32</f>
        <v>69273</v>
      </c>
      <c r="I32" s="31">
        <f t="shared" si="0"/>
        <v>9693</v>
      </c>
      <c r="J32" s="49">
        <f t="shared" si="1"/>
        <v>187066</v>
      </c>
      <c r="K32" s="47"/>
      <c r="L32" s="47"/>
    </row>
    <row r="33" spans="1:12" s="1" customFormat="1" ht="15.75" customHeight="1" x14ac:dyDescent="0.2">
      <c r="A33" s="5" t="s">
        <v>26</v>
      </c>
      <c r="B33" s="6" t="s">
        <v>20</v>
      </c>
      <c r="C33" s="7"/>
      <c r="D33" s="31">
        <f>(Jul!C33*11)+(Aug!C33*10)+(Sep!C33*9)+(Oct!C33*8)+(Nov!C33*7)+(Dec!C33*6)+(Jan!C33*5)+(Feb!C33*4)+(Mar!C33*3)+(Apr!C33*2)+(May!C33*1)</f>
        <v>1096230</v>
      </c>
      <c r="E33" s="8"/>
      <c r="F33" s="31">
        <f>(Jul!E33*11)+(Aug!E33*10)+(Sep!E33*9)+(Oct!E33*8)+(Nov!E33*7)+(Dec!E33*6)+(Jan!E33*5)+(Feb!E33*4)+(Mar!E33*3)+(Apr!E33*2)+(May!E33*1)</f>
        <v>0</v>
      </c>
      <c r="G33" s="8"/>
      <c r="H33" s="31">
        <f>Apr!H33+G33</f>
        <v>288958</v>
      </c>
      <c r="I33" s="31">
        <f t="shared" si="0"/>
        <v>0</v>
      </c>
      <c r="J33" s="49">
        <f t="shared" si="1"/>
        <v>1385188</v>
      </c>
      <c r="K33" s="47"/>
      <c r="L33" s="47"/>
    </row>
    <row r="34" spans="1:12" s="1" customFormat="1" ht="15.75" customHeight="1" x14ac:dyDescent="0.2">
      <c r="A34" s="5" t="s">
        <v>28</v>
      </c>
      <c r="B34" s="6" t="s">
        <v>20</v>
      </c>
      <c r="C34" s="7"/>
      <c r="D34" s="31">
        <f>(Jul!C34*11)+(Aug!C34*10)+(Sep!C34*9)+(Oct!C34*8)+(Nov!C34*7)+(Dec!C34*6)+(Jan!C34*5)+(Feb!C34*4)+(Mar!C34*3)+(Apr!C34*2)+(May!C34*1)</f>
        <v>165357</v>
      </c>
      <c r="E34" s="8"/>
      <c r="F34" s="31">
        <f>(Jul!E34*11)+(Aug!E34*10)+(Sep!E34*9)+(Oct!E34*8)+(Nov!E34*7)+(Dec!E34*6)+(Jan!E34*5)+(Feb!E34*4)+(Mar!E34*3)+(Apr!E34*2)+(May!E34*1)</f>
        <v>0</v>
      </c>
      <c r="G34" s="8"/>
      <c r="H34" s="31">
        <f>Apr!H34+G34</f>
        <v>143866</v>
      </c>
      <c r="I34" s="31">
        <f t="shared" si="0"/>
        <v>0</v>
      </c>
      <c r="J34" s="49">
        <f t="shared" si="1"/>
        <v>309223</v>
      </c>
      <c r="K34" s="47"/>
      <c r="L34" s="47"/>
    </row>
    <row r="35" spans="1:12" s="1" customFormat="1" ht="15.75" customHeight="1" x14ac:dyDescent="0.2">
      <c r="A35" s="5" t="s">
        <v>29</v>
      </c>
      <c r="B35" s="6" t="s">
        <v>20</v>
      </c>
      <c r="C35" s="7">
        <v>11303</v>
      </c>
      <c r="D35" s="31">
        <f>(Jul!C35*11)+(Aug!C35*10)+(Sep!C35*9)+(Oct!C35*8)+(Nov!C35*7)+(Dec!C35*6)+(Jan!C35*5)+(Feb!C35*4)+(Mar!C35*3)+(Apr!C35*2)+(May!C35*1)</f>
        <v>1152787</v>
      </c>
      <c r="E35" s="8">
        <v>1788</v>
      </c>
      <c r="F35" s="31">
        <f>(Jul!E35*11)+(Aug!E35*10)+(Sep!E35*9)+(Oct!E35*8)+(Nov!E35*7)+(Dec!E35*6)+(Jan!E35*5)+(Feb!E35*4)+(Mar!E35*3)+(Apr!E35*2)+(May!E35*1)</f>
        <v>1788</v>
      </c>
      <c r="G35" s="8">
        <v>13400</v>
      </c>
      <c r="H35" s="31">
        <f>Apr!H35+G35</f>
        <v>397057</v>
      </c>
      <c r="I35" s="31">
        <f t="shared" si="0"/>
        <v>26491</v>
      </c>
      <c r="J35" s="49">
        <f t="shared" si="1"/>
        <v>1551632</v>
      </c>
      <c r="K35" s="47"/>
      <c r="L35" s="47"/>
    </row>
    <row r="36" spans="1:12" s="11" customFormat="1" ht="15.75" customHeight="1" x14ac:dyDescent="0.2">
      <c r="A36" s="9" t="s">
        <v>32</v>
      </c>
      <c r="B36" s="10" t="s">
        <v>20</v>
      </c>
      <c r="C36" s="7"/>
      <c r="D36" s="31">
        <f>(Jul!C36*11)+(Aug!C36*10)+(Sep!C36*9)+(Oct!C36*8)+(Nov!C36*7)+(Dec!C36*6)+(Jan!C36*5)+(Feb!C36*4)+(Mar!C36*3)+(Apr!C36*2)+(May!C36*1)</f>
        <v>18194</v>
      </c>
      <c r="E36" s="8"/>
      <c r="F36" s="31">
        <f>(Jul!E36*11)+(Aug!E36*10)+(Sep!E36*9)+(Oct!E36*8)+(Nov!E36*7)+(Dec!E36*6)+(Jan!E36*5)+(Feb!E36*4)+(Mar!E36*3)+(Apr!E36*2)+(May!E36*1)</f>
        <v>0</v>
      </c>
      <c r="G36" s="8"/>
      <c r="H36" s="31">
        <f>Apr!H36+G36</f>
        <v>1654</v>
      </c>
      <c r="I36" s="31">
        <f t="shared" si="0"/>
        <v>0</v>
      </c>
      <c r="J36" s="49">
        <f t="shared" si="1"/>
        <v>19848</v>
      </c>
      <c r="K36" s="47"/>
      <c r="L36" s="47"/>
    </row>
    <row r="37" spans="1:12" s="1" customFormat="1" ht="15.75" customHeight="1" x14ac:dyDescent="0.2">
      <c r="A37" s="5" t="s">
        <v>33</v>
      </c>
      <c r="B37" s="6" t="s">
        <v>20</v>
      </c>
      <c r="C37" s="7"/>
      <c r="D37" s="31">
        <f>(Jul!C37*11)+(Aug!C37*10)+(Sep!C37*9)+(Oct!C37*8)+(Nov!C37*7)+(Dec!C37*6)+(Jan!C37*5)+(Feb!C37*4)+(Mar!C37*3)+(Apr!C37*2)+(May!C37*1)</f>
        <v>145029</v>
      </c>
      <c r="E37" s="8"/>
      <c r="F37" s="31">
        <f>(Jul!E37*11)+(Aug!E37*10)+(Sep!E37*9)+(Oct!E37*8)+(Nov!E37*7)+(Dec!E37*6)+(Jan!E37*5)+(Feb!E37*4)+(Mar!E37*3)+(Apr!E37*2)+(May!E37*1)</f>
        <v>0</v>
      </c>
      <c r="G37" s="8"/>
      <c r="H37" s="31">
        <f>Apr!H37+G37</f>
        <v>143573</v>
      </c>
      <c r="I37" s="31">
        <f t="shared" si="0"/>
        <v>0</v>
      </c>
      <c r="J37" s="49">
        <f t="shared" si="1"/>
        <v>288602</v>
      </c>
      <c r="K37" s="47"/>
      <c r="L37" s="47"/>
    </row>
    <row r="38" spans="1:12" s="1" customFormat="1" ht="15.75" customHeight="1" x14ac:dyDescent="0.2">
      <c r="A38" s="5" t="s">
        <v>34</v>
      </c>
      <c r="B38" s="6" t="s">
        <v>20</v>
      </c>
      <c r="C38" s="7">
        <v>4515</v>
      </c>
      <c r="D38" s="31">
        <f>(Jul!C38*11)+(Aug!C38*10)+(Sep!C38*9)+(Oct!C38*8)+(Nov!C38*7)+(Dec!C38*6)+(Jan!C38*5)+(Feb!C38*4)+(Mar!C38*3)+(Apr!C38*2)+(May!C38*1)</f>
        <v>227453</v>
      </c>
      <c r="E38" s="8"/>
      <c r="F38" s="31">
        <f>(Jul!E38*11)+(Aug!E38*10)+(Sep!E38*9)+(Oct!E38*8)+(Nov!E38*7)+(Dec!E38*6)+(Jan!E38*5)+(Feb!E38*4)+(Mar!E38*3)+(Apr!E38*2)+(May!E38*1)</f>
        <v>0</v>
      </c>
      <c r="G38" s="8"/>
      <c r="H38" s="31">
        <f>Apr!H38+G38</f>
        <v>61206</v>
      </c>
      <c r="I38" s="31">
        <f t="shared" si="0"/>
        <v>4515</v>
      </c>
      <c r="J38" s="49">
        <f t="shared" si="1"/>
        <v>288659</v>
      </c>
      <c r="K38" s="47"/>
      <c r="L38" s="47"/>
    </row>
    <row r="39" spans="1:12" s="11" customFormat="1" ht="15.75" customHeight="1" x14ac:dyDescent="0.2">
      <c r="A39" s="9" t="s">
        <v>35</v>
      </c>
      <c r="B39" s="10" t="s">
        <v>20</v>
      </c>
      <c r="C39" s="7">
        <v>34925</v>
      </c>
      <c r="D39" s="31">
        <f>(Jul!C39*11)+(Aug!C39*10)+(Sep!C39*9)+(Oct!C39*8)+(Nov!C39*7)+(Dec!C39*6)+(Jan!C39*5)+(Feb!C39*4)+(Mar!C39*3)+(Apr!C39*2)+(May!C39*1)</f>
        <v>1536799</v>
      </c>
      <c r="E39" s="8"/>
      <c r="F39" s="31">
        <f>(Jul!E39*11)+(Aug!E39*10)+(Sep!E39*9)+(Oct!E39*8)+(Nov!E39*7)+(Dec!E39*6)+(Jan!E39*5)+(Feb!E39*4)+(Mar!E39*3)+(Apr!E39*2)+(May!E39*1)</f>
        <v>8338</v>
      </c>
      <c r="G39" s="8">
        <v>214404</v>
      </c>
      <c r="H39" s="31">
        <f>Apr!H39+G39</f>
        <v>1021310</v>
      </c>
      <c r="I39" s="31">
        <f t="shared" si="0"/>
        <v>249329</v>
      </c>
      <c r="J39" s="49">
        <f t="shared" si="1"/>
        <v>2566447</v>
      </c>
      <c r="K39" s="47"/>
      <c r="L39" s="47"/>
    </row>
    <row r="40" spans="1:12" s="1" customFormat="1" ht="15.75" customHeight="1" x14ac:dyDescent="0.2">
      <c r="A40" s="5" t="s">
        <v>38</v>
      </c>
      <c r="B40" s="6" t="s">
        <v>20</v>
      </c>
      <c r="C40" s="7">
        <v>12615</v>
      </c>
      <c r="D40" s="31">
        <f>(Jul!C40*11)+(Aug!C40*10)+(Sep!C40*9)+(Oct!C40*8)+(Nov!C40*7)+(Dec!C40*6)+(Jan!C40*5)+(Feb!C40*4)+(Mar!C40*3)+(Apr!C40*2)+(May!C40*1)</f>
        <v>883550</v>
      </c>
      <c r="E40" s="8"/>
      <c r="F40" s="31">
        <f>(Jul!E40*11)+(Aug!E40*10)+(Sep!E40*9)+(Oct!E40*8)+(Nov!E40*7)+(Dec!E40*6)+(Jan!E40*5)+(Feb!E40*4)+(Mar!E40*3)+(Apr!E40*2)+(May!E40*1)</f>
        <v>5043</v>
      </c>
      <c r="G40" s="8">
        <v>54522</v>
      </c>
      <c r="H40" s="31">
        <f>Apr!H40+G40</f>
        <v>554753</v>
      </c>
      <c r="I40" s="31">
        <f t="shared" si="0"/>
        <v>67137</v>
      </c>
      <c r="J40" s="49">
        <f t="shared" si="1"/>
        <v>1443346</v>
      </c>
      <c r="K40" s="47"/>
      <c r="L40" s="47"/>
    </row>
    <row r="41" spans="1:12" s="11" customFormat="1" ht="15.75" customHeight="1" x14ac:dyDescent="0.2">
      <c r="A41" s="9" t="s">
        <v>39</v>
      </c>
      <c r="B41" s="10" t="s">
        <v>20</v>
      </c>
      <c r="C41" s="7">
        <v>12279</v>
      </c>
      <c r="D41" s="31">
        <f>(Jul!C41*11)+(Aug!C41*10)+(Sep!C41*9)+(Oct!C41*8)+(Nov!C41*7)+(Dec!C41*6)+(Jan!C41*5)+(Feb!C41*4)+(Mar!C41*3)+(Apr!C41*2)+(May!C41*1)</f>
        <v>447222</v>
      </c>
      <c r="E41" s="8"/>
      <c r="F41" s="31">
        <f>(Jul!E41*11)+(Aug!E41*10)+(Sep!E41*9)+(Oct!E41*8)+(Nov!E41*7)+(Dec!E41*6)+(Jan!E41*5)+(Feb!E41*4)+(Mar!E41*3)+(Apr!E41*2)+(May!E41*1)</f>
        <v>88</v>
      </c>
      <c r="G41" s="8">
        <v>3801</v>
      </c>
      <c r="H41" s="31">
        <f>Apr!H41+G41</f>
        <v>209509</v>
      </c>
      <c r="I41" s="31">
        <f t="shared" si="0"/>
        <v>16080</v>
      </c>
      <c r="J41" s="49">
        <f t="shared" si="1"/>
        <v>656819</v>
      </c>
      <c r="K41" s="47"/>
      <c r="L41" s="47"/>
    </row>
    <row r="42" spans="1:12" s="1" customFormat="1" ht="15.75" customHeight="1" x14ac:dyDescent="0.2">
      <c r="A42" s="5" t="s">
        <v>41</v>
      </c>
      <c r="B42" s="6" t="s">
        <v>20</v>
      </c>
      <c r="C42" s="7">
        <v>3033</v>
      </c>
      <c r="D42" s="31">
        <f>(Jul!C42*11)+(Aug!C42*10)+(Sep!C42*9)+(Oct!C42*8)+(Nov!C42*7)+(Dec!C42*6)+(Jan!C42*5)+(Feb!C42*4)+(Mar!C42*3)+(Apr!C42*2)+(May!C42*1)</f>
        <v>659643</v>
      </c>
      <c r="E42" s="8"/>
      <c r="F42" s="31">
        <f>(Jul!E42*11)+(Aug!E42*10)+(Sep!E42*9)+(Oct!E42*8)+(Nov!E42*7)+(Dec!E42*6)+(Jan!E42*5)+(Feb!E42*4)+(Mar!E42*3)+(Apr!E42*2)+(May!E42*1)</f>
        <v>0</v>
      </c>
      <c r="G42" s="8">
        <v>26140</v>
      </c>
      <c r="H42" s="31">
        <f>Apr!H42+G42</f>
        <v>268811</v>
      </c>
      <c r="I42" s="31">
        <f t="shared" si="0"/>
        <v>29173</v>
      </c>
      <c r="J42" s="49">
        <f t="shared" si="1"/>
        <v>928454</v>
      </c>
      <c r="K42" s="47"/>
      <c r="L42" s="47"/>
    </row>
    <row r="43" spans="1:12" s="1" customFormat="1" ht="15.75" customHeight="1" x14ac:dyDescent="0.2">
      <c r="A43" s="5" t="s">
        <v>42</v>
      </c>
      <c r="B43" s="6" t="s">
        <v>20</v>
      </c>
      <c r="C43" s="7">
        <v>8320</v>
      </c>
      <c r="D43" s="31">
        <f>(Jul!C43*11)+(Aug!C43*10)+(Sep!C43*9)+(Oct!C43*8)+(Nov!C43*7)+(Dec!C43*6)+(Jan!C43*5)+(Feb!C43*4)+(Mar!C43*3)+(Apr!C43*2)+(May!C43*1)</f>
        <v>620682</v>
      </c>
      <c r="E43" s="8"/>
      <c r="F43" s="31">
        <f>(Jul!E43*11)+(Aug!E43*10)+(Sep!E43*9)+(Oct!E43*8)+(Nov!E43*7)+(Dec!E43*6)+(Jan!E43*5)+(Feb!E43*4)+(Mar!E43*3)+(Apr!E43*2)+(May!E43*1)</f>
        <v>3910</v>
      </c>
      <c r="G43" s="8">
        <v>1794</v>
      </c>
      <c r="H43" s="31">
        <f>Apr!H43+G43</f>
        <v>308283</v>
      </c>
      <c r="I43" s="31">
        <f t="shared" si="0"/>
        <v>10114</v>
      </c>
      <c r="J43" s="49">
        <f t="shared" si="1"/>
        <v>932875</v>
      </c>
      <c r="K43" s="47"/>
      <c r="L43" s="47"/>
    </row>
    <row r="44" spans="1:12" s="11" customFormat="1" ht="15.75" customHeight="1" x14ac:dyDescent="0.2">
      <c r="A44" s="9" t="s">
        <v>43</v>
      </c>
      <c r="B44" s="10" t="s">
        <v>20</v>
      </c>
      <c r="C44" s="7">
        <v>10032</v>
      </c>
      <c r="D44" s="31">
        <f>(Jul!C44*11)+(Aug!C44*10)+(Sep!C44*9)+(Oct!C44*8)+(Nov!C44*7)+(Dec!C44*6)+(Jan!C44*5)+(Feb!C44*4)+(Mar!C44*3)+(Apr!C44*2)+(May!C44*1)</f>
        <v>816292</v>
      </c>
      <c r="E44" s="8"/>
      <c r="F44" s="31">
        <f>(Jul!E44*11)+(Aug!E44*10)+(Sep!E44*9)+(Oct!E44*8)+(Nov!E44*7)+(Dec!E44*6)+(Jan!E44*5)+(Feb!E44*4)+(Mar!E44*3)+(Apr!E44*2)+(May!E44*1)</f>
        <v>10989</v>
      </c>
      <c r="G44" s="8">
        <v>6566</v>
      </c>
      <c r="H44" s="31">
        <f>Apr!H44+G44</f>
        <v>450152</v>
      </c>
      <c r="I44" s="31">
        <f t="shared" si="0"/>
        <v>16598</v>
      </c>
      <c r="J44" s="49">
        <f t="shared" si="1"/>
        <v>1277433</v>
      </c>
      <c r="K44" s="47"/>
      <c r="L44" s="47"/>
    </row>
    <row r="45" spans="1:12" s="1" customFormat="1" ht="15.75" customHeight="1" x14ac:dyDescent="0.2">
      <c r="A45" s="5" t="s">
        <v>48</v>
      </c>
      <c r="B45" s="6" t="s">
        <v>20</v>
      </c>
      <c r="C45" s="7">
        <v>263</v>
      </c>
      <c r="D45" s="31">
        <f>(Jul!C45*11)+(Aug!C45*10)+(Sep!C45*9)+(Oct!C45*8)+(Nov!C45*7)+(Dec!C45*6)+(Jan!C45*5)+(Feb!C45*4)+(Mar!C45*3)+(Apr!C45*2)+(May!C45*1)</f>
        <v>125781</v>
      </c>
      <c r="E45" s="8"/>
      <c r="F45" s="31">
        <f>(Jul!E45*11)+(Aug!E45*10)+(Sep!E45*9)+(Oct!E45*8)+(Nov!E45*7)+(Dec!E45*6)+(Jan!E45*5)+(Feb!E45*4)+(Mar!E45*3)+(Apr!E45*2)+(May!E45*1)</f>
        <v>0</v>
      </c>
      <c r="G45" s="8">
        <v>8739</v>
      </c>
      <c r="H45" s="31">
        <f>Apr!H45+G45</f>
        <v>30746</v>
      </c>
      <c r="I45" s="31">
        <f t="shared" si="0"/>
        <v>9002</v>
      </c>
      <c r="J45" s="49">
        <f t="shared" si="1"/>
        <v>156527</v>
      </c>
      <c r="K45" s="47"/>
      <c r="L45" s="47"/>
    </row>
    <row r="46" spans="1:12" s="11" customFormat="1" ht="15.75" customHeight="1" x14ac:dyDescent="0.2">
      <c r="A46" s="9" t="s">
        <v>53</v>
      </c>
      <c r="B46" s="10" t="s">
        <v>20</v>
      </c>
      <c r="C46" s="7"/>
      <c r="D46" s="31">
        <f>(Jul!C46*11)+(Aug!C46*10)+(Sep!C46*9)+(Oct!C46*8)+(Nov!C46*7)+(Dec!C46*6)+(Jan!C46*5)+(Feb!C46*4)+(Mar!C46*3)+(Apr!C46*2)+(May!C46*1)</f>
        <v>43719</v>
      </c>
      <c r="E46" s="8"/>
      <c r="F46" s="31">
        <f>(Jul!E46*11)+(Aug!E46*10)+(Sep!E46*9)+(Oct!E46*8)+(Nov!E46*7)+(Dec!E46*6)+(Jan!E46*5)+(Feb!E46*4)+(Mar!E46*3)+(Apr!E46*2)+(May!E46*1)</f>
        <v>0</v>
      </c>
      <c r="G46" s="8"/>
      <c r="H46" s="31">
        <f>Apr!H46+G46</f>
        <v>1823</v>
      </c>
      <c r="I46" s="31">
        <f t="shared" si="0"/>
        <v>0</v>
      </c>
      <c r="J46" s="49">
        <f t="shared" si="1"/>
        <v>45542</v>
      </c>
      <c r="K46" s="47"/>
      <c r="L46" s="47"/>
    </row>
    <row r="47" spans="1:12" s="11" customFormat="1" ht="15.75" customHeight="1" x14ac:dyDescent="0.2">
      <c r="A47" s="9" t="s">
        <v>54</v>
      </c>
      <c r="B47" s="10" t="s">
        <v>20</v>
      </c>
      <c r="C47" s="7">
        <v>19470</v>
      </c>
      <c r="D47" s="31">
        <f>(Jul!C47*11)+(Aug!C47*10)+(Sep!C47*9)+(Oct!C47*8)+(Nov!C47*7)+(Dec!C47*6)+(Jan!C47*5)+(Feb!C47*4)+(Mar!C47*3)+(Apr!C47*2)+(May!C47*1)</f>
        <v>1377141</v>
      </c>
      <c r="E47" s="8"/>
      <c r="F47" s="31">
        <f>(Jul!E47*11)+(Aug!E47*10)+(Sep!E47*9)+(Oct!E47*8)+(Nov!E47*7)+(Dec!E47*6)+(Jan!E47*5)+(Feb!E47*4)+(Mar!E47*3)+(Apr!E47*2)+(May!E47*1)</f>
        <v>16658</v>
      </c>
      <c r="G47" s="8">
        <v>152809</v>
      </c>
      <c r="H47" s="31">
        <f>Apr!H47+G47</f>
        <v>955576</v>
      </c>
      <c r="I47" s="31">
        <f t="shared" si="0"/>
        <v>172279</v>
      </c>
      <c r="J47" s="49">
        <f t="shared" si="1"/>
        <v>2349375</v>
      </c>
      <c r="K47" s="47"/>
      <c r="L47" s="47"/>
    </row>
    <row r="48" spans="1:12" s="11" customFormat="1" ht="15.75" customHeight="1" x14ac:dyDescent="0.2">
      <c r="A48" s="9" t="s">
        <v>55</v>
      </c>
      <c r="B48" s="10" t="s">
        <v>20</v>
      </c>
      <c r="C48" s="7">
        <v>9945</v>
      </c>
      <c r="D48" s="31">
        <f>(Jul!C48*11)+(Aug!C48*10)+(Sep!C48*9)+(Oct!C48*8)+(Nov!C48*7)+(Dec!C48*6)+(Jan!C48*5)+(Feb!C48*4)+(Mar!C48*3)+(Apr!C48*2)+(May!C48*1)</f>
        <v>1039704</v>
      </c>
      <c r="E48" s="8"/>
      <c r="F48" s="31">
        <f>(Jul!E48*11)+(Aug!E48*10)+(Sep!E48*9)+(Oct!E48*8)+(Nov!E48*7)+(Dec!E48*6)+(Jan!E48*5)+(Feb!E48*4)+(Mar!E48*3)+(Apr!E48*2)+(May!E48*1)</f>
        <v>15930</v>
      </c>
      <c r="G48" s="8"/>
      <c r="H48" s="31">
        <f>Apr!H48+G48</f>
        <v>381625</v>
      </c>
      <c r="I48" s="31">
        <f t="shared" si="0"/>
        <v>9945</v>
      </c>
      <c r="J48" s="49">
        <f t="shared" si="1"/>
        <v>1437259</v>
      </c>
      <c r="K48" s="47"/>
      <c r="L48" s="47"/>
    </row>
    <row r="49" spans="1:12" s="1" customFormat="1" ht="15.75" customHeight="1" x14ac:dyDescent="0.2">
      <c r="A49" s="5" t="s">
        <v>57</v>
      </c>
      <c r="B49" s="6" t="s">
        <v>20</v>
      </c>
      <c r="C49" s="7">
        <v>13669</v>
      </c>
      <c r="D49" s="31">
        <f>(Jul!C49*11)+(Aug!C49*10)+(Sep!C49*9)+(Oct!C49*8)+(Nov!C49*7)+(Dec!C49*6)+(Jan!C49*5)+(Feb!C49*4)+(Mar!C49*3)+(Apr!C49*2)+(May!C49*1)</f>
        <v>920904</v>
      </c>
      <c r="E49" s="8"/>
      <c r="F49" s="31">
        <f>(Jul!E49*11)+(Aug!E49*10)+(Sep!E49*9)+(Oct!E49*8)+(Nov!E49*7)+(Dec!E49*6)+(Jan!E49*5)+(Feb!E49*4)+(Mar!E49*3)+(Apr!E49*2)+(May!E49*1)</f>
        <v>0</v>
      </c>
      <c r="G49" s="8">
        <v>41247</v>
      </c>
      <c r="H49" s="31">
        <f>Apr!H49+G49</f>
        <v>368433</v>
      </c>
      <c r="I49" s="31">
        <f t="shared" si="0"/>
        <v>54916</v>
      </c>
      <c r="J49" s="49">
        <f t="shared" si="1"/>
        <v>1289337</v>
      </c>
      <c r="K49" s="47"/>
      <c r="L49" s="47"/>
    </row>
    <row r="50" spans="1:12" s="1" customFormat="1" ht="15.75" customHeight="1" x14ac:dyDescent="0.2">
      <c r="A50" s="5" t="s">
        <v>58</v>
      </c>
      <c r="B50" s="6" t="s">
        <v>20</v>
      </c>
      <c r="C50" s="7">
        <v>4456</v>
      </c>
      <c r="D50" s="31">
        <f>(Jul!C50*11)+(Aug!C50*10)+(Sep!C50*9)+(Oct!C50*8)+(Nov!C50*7)+(Dec!C50*6)+(Jan!C50*5)+(Feb!C50*4)+(Mar!C50*3)+(Apr!C50*2)+(May!C50*1)</f>
        <v>434085</v>
      </c>
      <c r="E50" s="8"/>
      <c r="F50" s="31">
        <f>(Jul!E50*11)+(Aug!E50*10)+(Sep!E50*9)+(Oct!E50*8)+(Nov!E50*7)+(Dec!E50*6)+(Jan!E50*5)+(Feb!E50*4)+(Mar!E50*3)+(Apr!E50*2)+(May!E50*1)</f>
        <v>4240</v>
      </c>
      <c r="G50" s="8">
        <v>339</v>
      </c>
      <c r="H50" s="31">
        <f>Apr!H50+G50</f>
        <v>55725</v>
      </c>
      <c r="I50" s="31">
        <f t="shared" si="0"/>
        <v>4795</v>
      </c>
      <c r="J50" s="49">
        <f t="shared" si="1"/>
        <v>494050</v>
      </c>
      <c r="K50" s="47"/>
      <c r="L50" s="47"/>
    </row>
    <row r="51" spans="1:12" s="1" customFormat="1" ht="15.75" customHeight="1" x14ac:dyDescent="0.2">
      <c r="A51" s="5" t="s">
        <v>59</v>
      </c>
      <c r="B51" s="6" t="s">
        <v>20</v>
      </c>
      <c r="C51" s="7">
        <v>22521</v>
      </c>
      <c r="D51" s="31">
        <f>(Jul!C51*11)+(Aug!C51*10)+(Sep!C51*9)+(Oct!C51*8)+(Nov!C51*7)+(Dec!C51*6)+(Jan!C51*5)+(Feb!C51*4)+(Mar!C51*3)+(Apr!C51*2)+(May!C51*1)</f>
        <v>1690641</v>
      </c>
      <c r="E51" s="8"/>
      <c r="F51" s="31">
        <f>(Jul!E51*11)+(Aug!E51*10)+(Sep!E51*9)+(Oct!E51*8)+(Nov!E51*7)+(Dec!E51*6)+(Jan!E51*5)+(Feb!E51*4)+(Mar!E51*3)+(Apr!E51*2)+(May!E51*1)</f>
        <v>6792</v>
      </c>
      <c r="G51" s="8">
        <v>78299</v>
      </c>
      <c r="H51" s="31">
        <f>Apr!H51+G51</f>
        <v>880355</v>
      </c>
      <c r="I51" s="31">
        <f t="shared" si="0"/>
        <v>100820</v>
      </c>
      <c r="J51" s="49">
        <f t="shared" si="1"/>
        <v>2577788</v>
      </c>
      <c r="K51" s="47"/>
      <c r="L51" s="47"/>
    </row>
    <row r="52" spans="1:12" s="1" customFormat="1" ht="15.75" customHeight="1" x14ac:dyDescent="0.2">
      <c r="A52" s="5" t="s">
        <v>60</v>
      </c>
      <c r="B52" s="6" t="s">
        <v>20</v>
      </c>
      <c r="C52" s="7">
        <v>3355</v>
      </c>
      <c r="D52" s="31">
        <f>(Jul!C52*11)+(Aug!C52*10)+(Sep!C52*9)+(Oct!C52*8)+(Nov!C52*7)+(Dec!C52*6)+(Jan!C52*5)+(Feb!C52*4)+(Mar!C52*3)+(Apr!C52*2)+(May!C52*1)</f>
        <v>294638</v>
      </c>
      <c r="E52" s="8"/>
      <c r="F52" s="31">
        <f>(Jul!E52*11)+(Aug!E52*10)+(Sep!E52*9)+(Oct!E52*8)+(Nov!E52*7)+(Dec!E52*6)+(Jan!E52*5)+(Feb!E52*4)+(Mar!E52*3)+(Apr!E52*2)+(May!E52*1)</f>
        <v>9120</v>
      </c>
      <c r="G52" s="8">
        <v>2447</v>
      </c>
      <c r="H52" s="31">
        <f>Apr!H52+G52</f>
        <v>97523</v>
      </c>
      <c r="I52" s="31">
        <f t="shared" si="0"/>
        <v>5802</v>
      </c>
      <c r="J52" s="49">
        <f t="shared" si="1"/>
        <v>401281</v>
      </c>
      <c r="K52" s="47"/>
      <c r="L52" s="47"/>
    </row>
    <row r="53" spans="1:12" s="1" customFormat="1" ht="15.75" customHeight="1" x14ac:dyDescent="0.2">
      <c r="A53" s="5" t="s">
        <v>64</v>
      </c>
      <c r="B53" s="6" t="s">
        <v>20</v>
      </c>
      <c r="C53" s="7"/>
      <c r="D53" s="31">
        <f>(Jul!C53*11)+(Aug!C53*10)+(Sep!C53*9)+(Oct!C53*8)+(Nov!C53*7)+(Dec!C53*6)+(Jan!C53*5)+(Feb!C53*4)+(Mar!C53*3)+(Apr!C53*2)+(May!C53*1)</f>
        <v>2002</v>
      </c>
      <c r="E53" s="8"/>
      <c r="F53" s="31">
        <f>(Jul!E53*11)+(Aug!E53*10)+(Sep!E53*9)+(Oct!E53*8)+(Nov!E53*7)+(Dec!E53*6)+(Jan!E53*5)+(Feb!E53*4)+(Mar!E53*3)+(Apr!E53*2)+(May!E53*1)</f>
        <v>0</v>
      </c>
      <c r="G53" s="8"/>
      <c r="H53" s="31">
        <f>Apr!H53+G53</f>
        <v>2384</v>
      </c>
      <c r="I53" s="31">
        <f t="shared" si="0"/>
        <v>0</v>
      </c>
      <c r="J53" s="49">
        <f t="shared" si="1"/>
        <v>4386</v>
      </c>
      <c r="K53" s="47"/>
      <c r="L53" s="47"/>
    </row>
    <row r="54" spans="1:12" s="1" customFormat="1" ht="15.75" customHeight="1" x14ac:dyDescent="0.2">
      <c r="A54" s="5" t="s">
        <v>65</v>
      </c>
      <c r="B54" s="6" t="s">
        <v>20</v>
      </c>
      <c r="C54" s="7">
        <v>2906</v>
      </c>
      <c r="D54" s="31">
        <f>(Jul!C54*11)+(Aug!C54*10)+(Sep!C54*9)+(Oct!C54*8)+(Nov!C54*7)+(Dec!C54*6)+(Jan!C54*5)+(Feb!C54*4)+(Mar!C54*3)+(Apr!C54*2)+(May!C54*1)</f>
        <v>655316</v>
      </c>
      <c r="E54" s="8"/>
      <c r="F54" s="31">
        <f>(Jul!E54*11)+(Aug!E54*10)+(Sep!E54*9)+(Oct!E54*8)+(Nov!E54*7)+(Dec!E54*6)+(Jan!E54*5)+(Feb!E54*4)+(Mar!E54*3)+(Apr!E54*2)+(May!E54*1)</f>
        <v>0</v>
      </c>
      <c r="G54" s="8">
        <v>45990</v>
      </c>
      <c r="H54" s="31">
        <f>Apr!H54+G54</f>
        <v>247566</v>
      </c>
      <c r="I54" s="31">
        <f t="shared" si="0"/>
        <v>48896</v>
      </c>
      <c r="J54" s="49">
        <f t="shared" si="1"/>
        <v>902882</v>
      </c>
      <c r="K54" s="47"/>
      <c r="L54" s="47"/>
    </row>
    <row r="55" spans="1:12" s="1" customFormat="1" ht="15.75" customHeight="1" x14ac:dyDescent="0.2">
      <c r="A55" s="5" t="s">
        <v>66</v>
      </c>
      <c r="B55" s="6" t="s">
        <v>20</v>
      </c>
      <c r="C55" s="7">
        <v>11493</v>
      </c>
      <c r="D55" s="31">
        <f>(Jul!C55*11)+(Aug!C55*10)+(Sep!C55*9)+(Oct!C55*8)+(Nov!C55*7)+(Dec!C55*6)+(Jan!C55*5)+(Feb!C55*4)+(Mar!C55*3)+(Apr!C55*2)+(May!C55*1)</f>
        <v>1099100</v>
      </c>
      <c r="E55" s="8"/>
      <c r="F55" s="31">
        <f>(Jul!E55*11)+(Aug!E55*10)+(Sep!E55*9)+(Oct!E55*8)+(Nov!E55*7)+(Dec!E55*6)+(Jan!E55*5)+(Feb!E55*4)+(Mar!E55*3)+(Apr!E55*2)+(May!E55*1)</f>
        <v>22313</v>
      </c>
      <c r="G55" s="8">
        <v>5338</v>
      </c>
      <c r="H55" s="31">
        <f>Apr!H55+G55</f>
        <v>370510</v>
      </c>
      <c r="I55" s="31">
        <f t="shared" si="0"/>
        <v>16831</v>
      </c>
      <c r="J55" s="49">
        <f t="shared" si="1"/>
        <v>1491923</v>
      </c>
      <c r="K55" s="47"/>
      <c r="L55" s="47"/>
    </row>
    <row r="56" spans="1:12" s="11" customFormat="1" ht="15.75" customHeight="1" x14ac:dyDescent="0.2">
      <c r="A56" s="9" t="s">
        <v>67</v>
      </c>
      <c r="B56" s="10" t="s">
        <v>20</v>
      </c>
      <c r="C56" s="7">
        <v>2906</v>
      </c>
      <c r="D56" s="31">
        <f>(Jul!C56*11)+(Aug!C56*10)+(Sep!C56*9)+(Oct!C56*8)+(Nov!C56*7)+(Dec!C56*6)+(Jan!C56*5)+(Feb!C56*4)+(Mar!C56*3)+(Apr!C56*2)+(May!C56*1)</f>
        <v>89634</v>
      </c>
      <c r="E56" s="8"/>
      <c r="F56" s="31">
        <f>(Jul!E56*11)+(Aug!E56*10)+(Sep!E56*9)+(Oct!E56*8)+(Nov!E56*7)+(Dec!E56*6)+(Jan!E56*5)+(Feb!E56*4)+(Mar!E56*3)+(Apr!E56*2)+(May!E56*1)</f>
        <v>0</v>
      </c>
      <c r="G56" s="8"/>
      <c r="H56" s="31">
        <f>Apr!H56+G56</f>
        <v>95816</v>
      </c>
      <c r="I56" s="31">
        <f t="shared" si="0"/>
        <v>2906</v>
      </c>
      <c r="J56" s="49">
        <f t="shared" si="1"/>
        <v>185450</v>
      </c>
      <c r="K56" s="47"/>
      <c r="L56" s="47"/>
    </row>
    <row r="57" spans="1:12" s="1" customFormat="1" ht="15.75" customHeight="1" x14ac:dyDescent="0.2">
      <c r="A57" s="5" t="s">
        <v>68</v>
      </c>
      <c r="B57" s="6" t="s">
        <v>20</v>
      </c>
      <c r="C57" s="7">
        <v>4734</v>
      </c>
      <c r="D57" s="31">
        <f>(Jul!C57*11)+(Aug!C57*10)+(Sep!C57*9)+(Oct!C57*8)+(Nov!C57*7)+(Dec!C57*6)+(Jan!C57*5)+(Feb!C57*4)+(Mar!C57*3)+(Apr!C57*2)+(May!C57*1)</f>
        <v>312063</v>
      </c>
      <c r="E57" s="8"/>
      <c r="F57" s="31">
        <f>(Jul!E57*11)+(Aug!E57*10)+(Sep!E57*9)+(Oct!E57*8)+(Nov!E57*7)+(Dec!E57*6)+(Jan!E57*5)+(Feb!E57*4)+(Mar!E57*3)+(Apr!E57*2)+(May!E57*1)</f>
        <v>0</v>
      </c>
      <c r="G57" s="8">
        <v>80</v>
      </c>
      <c r="H57" s="31">
        <f>Apr!H57+G57</f>
        <v>134922</v>
      </c>
      <c r="I57" s="31">
        <f t="shared" si="0"/>
        <v>4814</v>
      </c>
      <c r="J57" s="49">
        <f t="shared" si="1"/>
        <v>446985</v>
      </c>
      <c r="K57" s="47"/>
      <c r="L57" s="47"/>
    </row>
    <row r="58" spans="1:12" s="11" customFormat="1" ht="15.75" customHeight="1" x14ac:dyDescent="0.2">
      <c r="A58" s="9" t="s">
        <v>69</v>
      </c>
      <c r="B58" s="10" t="s">
        <v>20</v>
      </c>
      <c r="C58" s="7">
        <v>133</v>
      </c>
      <c r="D58" s="31">
        <f>(Jul!C58*11)+(Aug!C58*10)+(Sep!C58*9)+(Oct!C58*8)+(Nov!C58*7)+(Dec!C58*6)+(Jan!C58*5)+(Feb!C58*4)+(Mar!C58*3)+(Apr!C58*2)+(May!C58*1)</f>
        <v>48612</v>
      </c>
      <c r="E58" s="8"/>
      <c r="F58" s="31">
        <f>(Jul!E58*11)+(Aug!E58*10)+(Sep!E58*9)+(Oct!E58*8)+(Nov!E58*7)+(Dec!E58*6)+(Jan!E58*5)+(Feb!E58*4)+(Mar!E58*3)+(Apr!E58*2)+(May!E58*1)</f>
        <v>0</v>
      </c>
      <c r="G58" s="8">
        <v>133</v>
      </c>
      <c r="H58" s="31">
        <f>Apr!H58+G58</f>
        <v>23739</v>
      </c>
      <c r="I58" s="31">
        <f t="shared" si="0"/>
        <v>266</v>
      </c>
      <c r="J58" s="49">
        <f t="shared" si="1"/>
        <v>72351</v>
      </c>
      <c r="K58" s="47"/>
      <c r="L58" s="47"/>
    </row>
    <row r="59" spans="1:12" s="1" customFormat="1" ht="15.75" customHeight="1" x14ac:dyDescent="0.2">
      <c r="A59" s="5" t="s">
        <v>70</v>
      </c>
      <c r="B59" s="6" t="s">
        <v>20</v>
      </c>
      <c r="C59" s="7">
        <v>1888</v>
      </c>
      <c r="D59" s="31">
        <f>(Jul!C59*11)+(Aug!C59*10)+(Sep!C59*9)+(Oct!C59*8)+(Nov!C59*7)+(Dec!C59*6)+(Jan!C59*5)+(Feb!C59*4)+(Mar!C59*3)+(Apr!C59*2)+(May!C59*1)</f>
        <v>112237</v>
      </c>
      <c r="E59" s="8"/>
      <c r="F59" s="31">
        <f>(Jul!E59*11)+(Aug!E59*10)+(Sep!E59*9)+(Oct!E59*8)+(Nov!E59*7)+(Dec!E59*6)+(Jan!E59*5)+(Feb!E59*4)+(Mar!E59*3)+(Apr!E59*2)+(May!E59*1)</f>
        <v>0</v>
      </c>
      <c r="G59" s="8">
        <v>2856</v>
      </c>
      <c r="H59" s="31">
        <f>Apr!H59+G59</f>
        <v>49692</v>
      </c>
      <c r="I59" s="31">
        <f t="shared" si="0"/>
        <v>4744</v>
      </c>
      <c r="J59" s="49">
        <f t="shared" si="1"/>
        <v>161929</v>
      </c>
      <c r="K59" s="47"/>
      <c r="L59" s="47"/>
    </row>
    <row r="60" spans="1:12" s="11" customFormat="1" ht="15.75" customHeight="1" x14ac:dyDescent="0.2">
      <c r="A60" s="9" t="s">
        <v>71</v>
      </c>
      <c r="B60" s="10" t="s">
        <v>20</v>
      </c>
      <c r="C60" s="7">
        <v>53514</v>
      </c>
      <c r="D60" s="31">
        <f>(Jul!C60*11)+(Aug!C60*10)+(Sep!C60*9)+(Oct!C60*8)+(Nov!C60*7)+(Dec!C60*6)+(Jan!C60*5)+(Feb!C60*4)+(Mar!C60*3)+(Apr!C60*2)+(May!C60*1)</f>
        <v>2769566</v>
      </c>
      <c r="E60" s="8"/>
      <c r="F60" s="31">
        <f>(Jul!E60*11)+(Aug!E60*10)+(Sep!E60*9)+(Oct!E60*8)+(Nov!E60*7)+(Dec!E60*6)+(Jan!E60*5)+(Feb!E60*4)+(Mar!E60*3)+(Apr!E60*2)+(May!E60*1)</f>
        <v>74165</v>
      </c>
      <c r="G60" s="8">
        <v>49734</v>
      </c>
      <c r="H60" s="31">
        <f>Apr!H60+G60</f>
        <v>1339514</v>
      </c>
      <c r="I60" s="31">
        <f t="shared" si="0"/>
        <v>103248</v>
      </c>
      <c r="J60" s="49">
        <f t="shared" si="1"/>
        <v>4183245</v>
      </c>
      <c r="K60" s="47"/>
      <c r="L60" s="47"/>
    </row>
    <row r="61" spans="1:12" s="1" customFormat="1" ht="15.75" customHeight="1" x14ac:dyDescent="0.2">
      <c r="A61" s="5" t="s">
        <v>72</v>
      </c>
      <c r="B61" s="6" t="s">
        <v>20</v>
      </c>
      <c r="C61" s="7">
        <v>4920</v>
      </c>
      <c r="D61" s="31">
        <f>(Jul!C61*11)+(Aug!C61*10)+(Sep!C61*9)+(Oct!C61*8)+(Nov!C61*7)+(Dec!C61*6)+(Jan!C61*5)+(Feb!C61*4)+(Mar!C61*3)+(Apr!C61*2)+(May!C61*1)</f>
        <v>203715</v>
      </c>
      <c r="E61" s="8"/>
      <c r="F61" s="31">
        <f>(Jul!E61*11)+(Aug!E61*10)+(Sep!E61*9)+(Oct!E61*8)+(Nov!E61*7)+(Dec!E61*6)+(Jan!E61*5)+(Feb!E61*4)+(Mar!E61*3)+(Apr!E61*2)+(May!E61*1)</f>
        <v>0</v>
      </c>
      <c r="G61" s="8">
        <v>9562</v>
      </c>
      <c r="H61" s="31">
        <f>Apr!H61+G61</f>
        <v>85256</v>
      </c>
      <c r="I61" s="31">
        <f t="shared" si="0"/>
        <v>14482</v>
      </c>
      <c r="J61" s="49">
        <f t="shared" si="1"/>
        <v>288971</v>
      </c>
      <c r="K61" s="47"/>
      <c r="L61" s="47"/>
    </row>
    <row r="62" spans="1:12" s="11" customFormat="1" ht="15.75" customHeight="1" x14ac:dyDescent="0.2">
      <c r="A62" s="9" t="s">
        <v>73</v>
      </c>
      <c r="B62" s="10" t="s">
        <v>20</v>
      </c>
      <c r="C62" s="7">
        <v>133</v>
      </c>
      <c r="D62" s="31">
        <f>(Jul!C62*11)+(Aug!C62*10)+(Sep!C62*9)+(Oct!C62*8)+(Nov!C62*7)+(Dec!C62*6)+(Jan!C62*5)+(Feb!C62*4)+(Mar!C62*3)+(Apr!C62*2)+(May!C62*1)</f>
        <v>39783</v>
      </c>
      <c r="E62" s="8"/>
      <c r="F62" s="31">
        <f>(Jul!E62*11)+(Aug!E62*10)+(Sep!E62*9)+(Oct!E62*8)+(Nov!E62*7)+(Dec!E62*6)+(Jan!E62*5)+(Feb!E62*4)+(Mar!E62*3)+(Apr!E62*2)+(May!E62*1)</f>
        <v>0</v>
      </c>
      <c r="G62" s="8">
        <v>532</v>
      </c>
      <c r="H62" s="31">
        <f>Apr!H62+G62</f>
        <v>11325</v>
      </c>
      <c r="I62" s="31">
        <f t="shared" si="0"/>
        <v>665</v>
      </c>
      <c r="J62" s="49">
        <f t="shared" si="1"/>
        <v>51108</v>
      </c>
      <c r="K62" s="47"/>
      <c r="L62" s="47"/>
    </row>
    <row r="63" spans="1:12" s="1" customFormat="1" ht="15.75" customHeight="1" x14ac:dyDescent="0.2">
      <c r="A63" s="5" t="s">
        <v>126</v>
      </c>
      <c r="B63" s="6" t="s">
        <v>20</v>
      </c>
      <c r="C63" s="7">
        <v>4883</v>
      </c>
      <c r="D63" s="31">
        <f>(Jul!C63*11)+(Aug!C63*10)+(Sep!C63*9)+(Oct!C63*8)+(Nov!C63*7)+(Dec!C63*6)+(Jan!C63*5)+(Feb!C63*4)+(Mar!C63*3)+(Apr!C63*2)+(May!C63*1)</f>
        <v>579289</v>
      </c>
      <c r="E63" s="8"/>
      <c r="F63" s="31">
        <f>(Jul!E63*11)+(Aug!E63*10)+(Sep!E63*9)+(Oct!E63*8)+(Nov!E63*7)+(Dec!E63*6)+(Jan!E63*5)+(Feb!E63*4)+(Mar!E63*3)+(Apr!E63*2)+(May!E63*1)</f>
        <v>0</v>
      </c>
      <c r="G63" s="8">
        <v>260</v>
      </c>
      <c r="H63" s="31">
        <f>Apr!H63+G63</f>
        <v>283751</v>
      </c>
      <c r="I63" s="31">
        <f t="shared" si="0"/>
        <v>5143</v>
      </c>
      <c r="J63" s="49">
        <f t="shared" si="1"/>
        <v>863040</v>
      </c>
      <c r="K63" s="47"/>
      <c r="L63" s="47"/>
    </row>
    <row r="64" spans="1:12" s="1" customFormat="1" ht="15.75" customHeight="1" x14ac:dyDescent="0.2">
      <c r="A64" s="5" t="s">
        <v>74</v>
      </c>
      <c r="B64" s="6" t="s">
        <v>20</v>
      </c>
      <c r="C64" s="7">
        <v>6690</v>
      </c>
      <c r="D64" s="31">
        <f>(Jul!C64*11)+(Aug!C64*10)+(Sep!C64*9)+(Oct!C64*8)+(Nov!C64*7)+(Dec!C64*6)+(Jan!C64*5)+(Feb!C64*4)+(Mar!C64*3)+(Apr!C64*2)+(May!C64*1)</f>
        <v>19131</v>
      </c>
      <c r="E64" s="8"/>
      <c r="F64" s="31">
        <f>(Jul!E64*11)+(Aug!E64*10)+(Sep!E64*9)+(Oct!E64*8)+(Nov!E64*7)+(Dec!E64*6)+(Jan!E64*5)+(Feb!E64*4)+(Mar!E64*3)+(Apr!E64*2)+(May!E64*1)</f>
        <v>0</v>
      </c>
      <c r="G64" s="8">
        <v>4167</v>
      </c>
      <c r="H64" s="31">
        <f>Apr!H64+G64</f>
        <v>9336</v>
      </c>
      <c r="I64" s="31">
        <f t="shared" ref="I64:I71" si="2">C64+E64+G64</f>
        <v>10857</v>
      </c>
      <c r="J64" s="49">
        <f t="shared" ref="J64:J71" si="3">D64+F64+H64</f>
        <v>28467</v>
      </c>
      <c r="K64" s="47"/>
      <c r="L64" s="47"/>
    </row>
    <row r="65" spans="1:12" s="11" customFormat="1" ht="15.75" customHeight="1" x14ac:dyDescent="0.2">
      <c r="A65" s="9" t="s">
        <v>76</v>
      </c>
      <c r="B65" s="10" t="s">
        <v>20</v>
      </c>
      <c r="C65" s="7"/>
      <c r="D65" s="31">
        <f>(Jul!C65*11)+(Aug!C65*10)+(Sep!C65*9)+(Oct!C65*8)+(Nov!C65*7)+(Dec!C65*6)+(Jan!C65*5)+(Feb!C65*4)+(Mar!C65*3)+(Apr!C65*2)+(May!C65*1)</f>
        <v>60040</v>
      </c>
      <c r="E65" s="8"/>
      <c r="F65" s="31">
        <f>(Jul!E65*11)+(Aug!E65*10)+(Sep!E65*9)+(Oct!E65*8)+(Nov!E65*7)+(Dec!E65*6)+(Jan!E65*5)+(Feb!E65*4)+(Mar!E65*3)+(Apr!E65*2)+(May!E65*1)</f>
        <v>3030</v>
      </c>
      <c r="G65" s="8"/>
      <c r="H65" s="31">
        <f>Apr!H65+G65</f>
        <v>3939</v>
      </c>
      <c r="I65" s="31">
        <f t="shared" si="2"/>
        <v>0</v>
      </c>
      <c r="J65" s="49">
        <f t="shared" si="3"/>
        <v>67009</v>
      </c>
      <c r="K65" s="47"/>
      <c r="L65" s="47"/>
    </row>
    <row r="66" spans="1:12" s="11" customFormat="1" ht="15.75" customHeight="1" x14ac:dyDescent="0.2">
      <c r="A66" s="9" t="s">
        <v>77</v>
      </c>
      <c r="B66" s="10" t="s">
        <v>20</v>
      </c>
      <c r="C66" s="7">
        <v>2864</v>
      </c>
      <c r="D66" s="31">
        <f>(Jul!C66*11)+(Aug!C66*10)+(Sep!C66*9)+(Oct!C66*8)+(Nov!C66*7)+(Dec!C66*6)+(Jan!C66*5)+(Feb!C66*4)+(Mar!C66*3)+(Apr!C66*2)+(May!C66*1)</f>
        <v>90892</v>
      </c>
      <c r="E66" s="8"/>
      <c r="F66" s="31">
        <f>(Jul!E66*11)+(Aug!E66*10)+(Sep!E66*9)+(Oct!E66*8)+(Nov!E66*7)+(Dec!E66*6)+(Jan!E66*5)+(Feb!E66*4)+(Mar!E66*3)+(Apr!E66*2)+(May!E66*1)</f>
        <v>0</v>
      </c>
      <c r="G66" s="8">
        <v>4592</v>
      </c>
      <c r="H66" s="31">
        <f>Apr!H66+G66</f>
        <v>25912</v>
      </c>
      <c r="I66" s="31">
        <f t="shared" si="2"/>
        <v>7456</v>
      </c>
      <c r="J66" s="49">
        <f t="shared" si="3"/>
        <v>116804</v>
      </c>
      <c r="K66" s="47"/>
      <c r="L66" s="47"/>
    </row>
    <row r="67" spans="1:12" s="11" customFormat="1" ht="15.75" customHeight="1" x14ac:dyDescent="0.2">
      <c r="A67" s="9" t="s">
        <v>78</v>
      </c>
      <c r="B67" s="10" t="s">
        <v>20</v>
      </c>
      <c r="C67" s="7"/>
      <c r="D67" s="31">
        <f>(Jul!C67*11)+(Aug!C67*10)+(Sep!C67*9)+(Oct!C67*8)+(Nov!C67*7)+(Dec!C67*6)+(Jan!C67*5)+(Feb!C67*4)+(Mar!C67*3)+(Apr!C67*2)+(May!C67*1)</f>
        <v>4572</v>
      </c>
      <c r="E67" s="8"/>
      <c r="F67" s="31">
        <f>(Jul!E67*11)+(Aug!E67*10)+(Sep!E67*9)+(Oct!E67*8)+(Nov!E67*7)+(Dec!E67*6)+(Jan!E67*5)+(Feb!E67*4)+(Mar!E67*3)+(Apr!E67*2)+(May!E67*1)</f>
        <v>0</v>
      </c>
      <c r="G67" s="8"/>
      <c r="H67" s="31">
        <f>Apr!H67+G67</f>
        <v>8589</v>
      </c>
      <c r="I67" s="31">
        <f t="shared" si="2"/>
        <v>0</v>
      </c>
      <c r="J67" s="49">
        <f t="shared" si="3"/>
        <v>13161</v>
      </c>
      <c r="K67" s="47"/>
      <c r="L67" s="47"/>
    </row>
    <row r="68" spans="1:12" s="1" customFormat="1" ht="15.75" customHeight="1" x14ac:dyDescent="0.2">
      <c r="A68" s="5" t="s">
        <v>79</v>
      </c>
      <c r="B68" s="6" t="s">
        <v>20</v>
      </c>
      <c r="C68" s="7">
        <v>4794</v>
      </c>
      <c r="D68" s="31">
        <f>(Jul!C68*11)+(Aug!C68*10)+(Sep!C68*9)+(Oct!C68*8)+(Nov!C68*7)+(Dec!C68*6)+(Jan!C68*5)+(Feb!C68*4)+(Mar!C68*3)+(Apr!C68*2)+(May!C68*1)</f>
        <v>27763</v>
      </c>
      <c r="E68" s="8"/>
      <c r="F68" s="31">
        <f>(Jul!E68*11)+(Aug!E68*10)+(Sep!E68*9)+(Oct!E68*8)+(Nov!E68*7)+(Dec!E68*6)+(Jan!E68*5)+(Feb!E68*4)+(Mar!E68*3)+(Apr!E68*2)+(May!E68*1)</f>
        <v>0</v>
      </c>
      <c r="G68" s="8">
        <v>14042</v>
      </c>
      <c r="H68" s="31">
        <f>Apr!H68+G68</f>
        <v>49213</v>
      </c>
      <c r="I68" s="31">
        <f t="shared" si="2"/>
        <v>18836</v>
      </c>
      <c r="J68" s="49">
        <f t="shared" si="3"/>
        <v>76976</v>
      </c>
      <c r="K68" s="47"/>
      <c r="L68" s="47"/>
    </row>
    <row r="69" spans="1:12" s="11" customFormat="1" ht="15.75" customHeight="1" x14ac:dyDescent="0.2">
      <c r="A69" s="9" t="s">
        <v>83</v>
      </c>
      <c r="B69" s="10" t="s">
        <v>20</v>
      </c>
      <c r="C69" s="7">
        <v>5743</v>
      </c>
      <c r="D69" s="31">
        <f>(Jul!C69*11)+(Aug!C69*10)+(Sep!C69*9)+(Oct!C69*8)+(Nov!C69*7)+(Dec!C69*6)+(Jan!C69*5)+(Feb!C69*4)+(Mar!C69*3)+(Apr!C69*2)+(May!C69*1)</f>
        <v>164008</v>
      </c>
      <c r="E69" s="8"/>
      <c r="F69" s="31">
        <f>(Jul!E69*11)+(Aug!E69*10)+(Sep!E69*9)+(Oct!E69*8)+(Nov!E69*7)+(Dec!E69*6)+(Jan!E69*5)+(Feb!E69*4)+(Mar!E69*3)+(Apr!E69*2)+(May!E69*1)</f>
        <v>0</v>
      </c>
      <c r="G69" s="8">
        <v>19832</v>
      </c>
      <c r="H69" s="31">
        <f>Apr!H69+G69</f>
        <v>200323</v>
      </c>
      <c r="I69" s="31">
        <f t="shared" si="2"/>
        <v>25575</v>
      </c>
      <c r="J69" s="49">
        <f t="shared" si="3"/>
        <v>364331</v>
      </c>
      <c r="K69" s="47"/>
      <c r="L69" s="47"/>
    </row>
    <row r="70" spans="1:12" s="11" customFormat="1" ht="15.75" customHeight="1" x14ac:dyDescent="0.2">
      <c r="A70" s="9" t="s">
        <v>85</v>
      </c>
      <c r="B70" s="10" t="s">
        <v>20</v>
      </c>
      <c r="C70" s="7">
        <v>5110</v>
      </c>
      <c r="D70" s="31">
        <f>(Jul!C70*11)+(Aug!C70*10)+(Sep!C70*9)+(Oct!C70*8)+(Nov!C70*7)+(Dec!C70*6)+(Jan!C70*5)+(Feb!C70*4)+(Mar!C70*3)+(Apr!C70*2)+(May!C70*1)</f>
        <v>205557</v>
      </c>
      <c r="E70" s="8"/>
      <c r="F70" s="31">
        <f>(Jul!E70*11)+(Aug!E70*10)+(Sep!E70*9)+(Oct!E70*8)+(Nov!E70*7)+(Dec!E70*6)+(Jan!E70*5)+(Feb!E70*4)+(Mar!E70*3)+(Apr!E70*2)+(May!E70*1)</f>
        <v>0</v>
      </c>
      <c r="G70" s="8"/>
      <c r="H70" s="31">
        <f>Apr!H70+G70</f>
        <v>86409</v>
      </c>
      <c r="I70" s="31">
        <f t="shared" si="2"/>
        <v>5110</v>
      </c>
      <c r="J70" s="49">
        <f t="shared" si="3"/>
        <v>291966</v>
      </c>
      <c r="K70" s="47"/>
      <c r="L70" s="47"/>
    </row>
    <row r="71" spans="1:12" s="1" customFormat="1" ht="15.75" customHeight="1" x14ac:dyDescent="0.2">
      <c r="A71" s="5" t="s">
        <v>86</v>
      </c>
      <c r="B71" s="6" t="s">
        <v>20</v>
      </c>
      <c r="C71" s="7">
        <v>10456</v>
      </c>
      <c r="D71" s="31">
        <f>(Jul!C71*11)+(Aug!C71*10)+(Sep!C71*9)+(Oct!C71*8)+(Nov!C71*7)+(Dec!C71*6)+(Jan!C71*5)+(Feb!C71*4)+(Mar!C71*3)+(Apr!C71*2)+(May!C71*1)</f>
        <v>928962</v>
      </c>
      <c r="E71" s="8"/>
      <c r="F71" s="31">
        <f>(Jul!E71*11)+(Aug!E71*10)+(Sep!E71*9)+(Oct!E71*8)+(Nov!E71*7)+(Dec!E71*6)+(Jan!E71*5)+(Feb!E71*4)+(Mar!E71*3)+(Apr!E71*2)+(May!E71*1)</f>
        <v>0</v>
      </c>
      <c r="G71" s="8">
        <v>28796</v>
      </c>
      <c r="H71" s="31">
        <f>Apr!H71+G71</f>
        <v>484449</v>
      </c>
      <c r="I71" s="31">
        <f t="shared" si="2"/>
        <v>39252</v>
      </c>
      <c r="J71" s="49">
        <f t="shared" si="3"/>
        <v>1413411</v>
      </c>
      <c r="K71" s="47"/>
      <c r="L71" s="47"/>
    </row>
    <row r="72" spans="1:12" s="3" customFormat="1" ht="21.75" x14ac:dyDescent="0.2">
      <c r="A72" s="19" t="s">
        <v>123</v>
      </c>
      <c r="B72" s="2"/>
      <c r="C72" s="32">
        <f t="shared" ref="C72:J72" si="4">SUM(C5:C31)</f>
        <v>29824</v>
      </c>
      <c r="D72" s="32">
        <f t="shared" si="4"/>
        <v>5275633</v>
      </c>
      <c r="E72" s="32">
        <f t="shared" si="4"/>
        <v>263</v>
      </c>
      <c r="F72" s="32">
        <f t="shared" si="4"/>
        <v>257809</v>
      </c>
      <c r="G72" s="32">
        <f t="shared" si="4"/>
        <v>81095</v>
      </c>
      <c r="H72" s="32">
        <f t="shared" si="4"/>
        <v>2192610</v>
      </c>
      <c r="I72" s="32">
        <f t="shared" si="4"/>
        <v>111182</v>
      </c>
      <c r="J72" s="32">
        <f t="shared" si="4"/>
        <v>7726052</v>
      </c>
      <c r="K72" s="55"/>
    </row>
    <row r="73" spans="1:12" s="3" customFormat="1" ht="21.75" x14ac:dyDescent="0.2">
      <c r="A73" s="19" t="s">
        <v>124</v>
      </c>
      <c r="B73" s="2"/>
      <c r="C73" s="32">
        <f t="shared" ref="C73:J73" si="5">SUM(C32:C71)</f>
        <v>297300</v>
      </c>
      <c r="D73" s="32">
        <f t="shared" si="5"/>
        <v>21212092</v>
      </c>
      <c r="E73" s="32">
        <f t="shared" si="5"/>
        <v>1788</v>
      </c>
      <c r="F73" s="32">
        <f t="shared" si="5"/>
        <v>196198</v>
      </c>
      <c r="G73" s="32">
        <f t="shared" si="5"/>
        <v>796682</v>
      </c>
      <c r="H73" s="32">
        <f t="shared" si="5"/>
        <v>10202856</v>
      </c>
      <c r="I73" s="32">
        <f t="shared" si="5"/>
        <v>1095770</v>
      </c>
      <c r="J73" s="32">
        <f t="shared" si="5"/>
        <v>31611146</v>
      </c>
      <c r="K73" s="55"/>
    </row>
    <row r="74" spans="1:12" s="3" customFormat="1" ht="15.75" customHeight="1" x14ac:dyDescent="0.2">
      <c r="A74" s="17" t="s">
        <v>87</v>
      </c>
      <c r="B74" s="2"/>
      <c r="C74" s="32">
        <f>SUM(C72:C73)</f>
        <v>327124</v>
      </c>
      <c r="D74" s="32">
        <f t="shared" ref="D74:J74" si="6">SUM(D72:D73)</f>
        <v>26487725</v>
      </c>
      <c r="E74" s="32">
        <f t="shared" si="6"/>
        <v>2051</v>
      </c>
      <c r="F74" s="32">
        <f t="shared" si="6"/>
        <v>454007</v>
      </c>
      <c r="G74" s="32">
        <f t="shared" si="6"/>
        <v>877777</v>
      </c>
      <c r="H74" s="32">
        <f t="shared" si="6"/>
        <v>12395466</v>
      </c>
      <c r="I74" s="32">
        <f t="shared" si="6"/>
        <v>1206952</v>
      </c>
      <c r="J74" s="32">
        <f t="shared" si="6"/>
        <v>39337198</v>
      </c>
      <c r="K74" s="55"/>
    </row>
    <row r="75" spans="1:12" x14ac:dyDescent="0.2">
      <c r="A75" s="12"/>
      <c r="B75" s="2"/>
      <c r="C75" s="2"/>
      <c r="D75" s="34"/>
      <c r="E75" s="2"/>
      <c r="F75" s="34"/>
      <c r="G75" s="2"/>
      <c r="H75" s="51"/>
      <c r="J75" s="53"/>
    </row>
    <row r="76" spans="1:12" x14ac:dyDescent="0.2">
      <c r="A76" s="12"/>
      <c r="B76" s="2"/>
      <c r="C76" s="2"/>
      <c r="D76" s="34"/>
      <c r="E76" s="2"/>
      <c r="F76" s="34"/>
      <c r="G76" s="2"/>
      <c r="H76" s="51"/>
      <c r="I76" s="52"/>
      <c r="J76" s="53"/>
    </row>
    <row r="77" spans="1:12" x14ac:dyDescent="0.2">
      <c r="A77" s="12"/>
      <c r="B77" s="2"/>
      <c r="C77" s="2"/>
      <c r="D77" s="34"/>
      <c r="E77" s="2"/>
      <c r="F77" s="34"/>
      <c r="G77" s="2"/>
      <c r="H77" s="51"/>
      <c r="I77" s="52"/>
      <c r="J77" s="52"/>
    </row>
    <row r="78" spans="1:12" x14ac:dyDescent="0.2">
      <c r="C78" s="50"/>
      <c r="E78" s="50"/>
      <c r="G78" s="50"/>
    </row>
  </sheetData>
  <sheetProtection password="B68E" sheet="1" objects="1" scenarios="1"/>
  <mergeCells count="1">
    <mergeCell ref="A1:J1"/>
  </mergeCells>
  <phoneticPr fontId="4" type="noConversion"/>
  <conditionalFormatting sqref="D75:H77 A2:A74 C2:IV2 A1:XFD1 B3:C77 D3:IV74">
    <cfRule type="expression" dxfId="1" priority="35" stopIfTrue="1">
      <formula>CellHasFormula</formula>
    </cfRule>
  </conditionalFormatting>
  <pageMargins left="0.27" right="0.25" top="1" bottom="1" header="0.5" footer="0.5"/>
  <pageSetup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workbookViewId="0">
      <pane ySplit="4" topLeftCell="A53" activePane="bottomLeft" state="frozen"/>
      <selection pane="bottomLeft" activeCell="G72" sqref="G72"/>
    </sheetView>
  </sheetViews>
  <sheetFormatPr defaultRowHeight="12.75" x14ac:dyDescent="0.2"/>
  <cols>
    <col min="1" max="1" width="18.5703125" bestFit="1" customWidth="1"/>
    <col min="3" max="3" width="15.7109375" customWidth="1"/>
    <col min="4" max="4" width="15.7109375" style="39" customWidth="1"/>
    <col min="5" max="5" width="15.7109375" customWidth="1"/>
    <col min="6" max="6" width="15.7109375" style="39" customWidth="1"/>
    <col min="7" max="7" width="15.7109375" customWidth="1"/>
    <col min="8" max="10" width="15.7109375" style="39" customWidth="1"/>
    <col min="11" max="11" width="10.28515625" bestFit="1" customWidth="1"/>
    <col min="12" max="12" width="11.28515625" bestFit="1" customWidth="1"/>
  </cols>
  <sheetData>
    <row r="1" spans="1:12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2" s="1" customFormat="1" x14ac:dyDescent="0.2">
      <c r="A2" s="1" t="s">
        <v>138</v>
      </c>
      <c r="D2" s="27"/>
      <c r="F2" s="27"/>
      <c r="H2" s="27"/>
      <c r="I2" s="27"/>
      <c r="J2" s="27"/>
    </row>
    <row r="3" spans="1:12" s="3" customFormat="1" x14ac:dyDescent="0.2">
      <c r="A3" s="2"/>
      <c r="B3" s="2"/>
      <c r="C3" s="2"/>
      <c r="D3" s="34"/>
      <c r="E3" s="2"/>
      <c r="F3" s="34"/>
      <c r="G3" s="2"/>
      <c r="H3" s="34"/>
      <c r="I3" s="34"/>
      <c r="J3" s="34"/>
    </row>
    <row r="4" spans="1:12" s="4" customFormat="1" ht="20.25" customHeight="1" x14ac:dyDescent="0.2">
      <c r="A4" s="4" t="s">
        <v>0</v>
      </c>
      <c r="B4" s="4" t="s">
        <v>1</v>
      </c>
      <c r="C4" s="4" t="s">
        <v>119</v>
      </c>
      <c r="D4" s="35" t="s">
        <v>11</v>
      </c>
      <c r="E4" s="4" t="s">
        <v>120</v>
      </c>
      <c r="F4" s="35" t="s">
        <v>14</v>
      </c>
      <c r="G4" s="4" t="s">
        <v>121</v>
      </c>
      <c r="H4" s="35" t="s">
        <v>88</v>
      </c>
      <c r="I4" s="35" t="s">
        <v>122</v>
      </c>
      <c r="J4" s="35" t="s">
        <v>18</v>
      </c>
    </row>
    <row r="5" spans="1:12" s="11" customFormat="1" ht="15.75" customHeight="1" x14ac:dyDescent="0.2">
      <c r="A5" s="9" t="s">
        <v>21</v>
      </c>
      <c r="B5" s="10" t="s">
        <v>22</v>
      </c>
      <c r="C5" s="48">
        <v>27069</v>
      </c>
      <c r="D5" s="49">
        <f>(Jul!C5*12)+(Aug!C5*11)+(Sep!C5*10)+(Oct!C5*9)+(Nov!C5*8)+(Dec!C5*7)+(Jan!C5*6)+(Feb!C5*5)+(Mar!C5*4)+(Apr!C5*3)+(May!C5*2)+(Jun!C5*1)</f>
        <v>834962</v>
      </c>
      <c r="E5" s="8">
        <v>2397</v>
      </c>
      <c r="F5" s="49">
        <f>(Jul!E5*12)+(Aug!E5*11)+(Sep!E5*10)+(Oct!E5*9)+(Nov!E5*8)+(Dec!E5*7)+(Jan!E5*6)+(Feb!E5*5)+(Mar!E5*4)+(Apr!E5*3)+(May!E5*2)+(Jun!E5*1)</f>
        <v>34605</v>
      </c>
      <c r="G5" s="8">
        <v>61931</v>
      </c>
      <c r="H5" s="31">
        <f>May!H5+G5</f>
        <v>604352</v>
      </c>
      <c r="I5" s="31">
        <f t="shared" ref="I5:I63" si="0">C5+E5+G5</f>
        <v>91397</v>
      </c>
      <c r="J5" s="49">
        <f>(Jul!C5*12+Jul!E5*12+Jul!G5)+(Aug!C5*11+Aug!E5*11+Aug!G5)+(Sep!C5*10+Sep!E5*10+Sep!G5)+(Oct!C5*9+Oct!E5*9+Oct!G5)+(Nov!C5*8+Nov!E5*8+Nov!G5)+(Dec!C5*7+Dec!E5*7+Dec!G5)+(Jan!C5*6+Jan!E5*6+Jan!G5)+(Feb!C5*5+Feb!E5*5+Feb!G5)+(Mar!C5*4+Mar!E5*4+Mar!G5)+(Apr!C5*3+Apr!E5*3+Apr!G5)+(May!C5*2+May!E5*2+May!G5)+(Jun!C5*1+Jun!E5*1+Jun!G5)</f>
        <v>1473919</v>
      </c>
      <c r="K5" s="54"/>
      <c r="L5" s="49"/>
    </row>
    <row r="6" spans="1:12" s="11" customFormat="1" ht="15.75" customHeight="1" x14ac:dyDescent="0.2">
      <c r="A6" s="9" t="s">
        <v>23</v>
      </c>
      <c r="B6" s="10" t="s">
        <v>22</v>
      </c>
      <c r="C6" s="48">
        <v>1335</v>
      </c>
      <c r="D6" s="49">
        <f>(Jul!C6*12)+(Aug!C6*11)+(Sep!C6*10)+(Oct!C6*9)+(Nov!C6*8)+(Dec!C6*7)+(Jan!C6*6)+(Feb!C6*5)+(Mar!C6*4)+(Apr!C6*3)+(May!C6*2)+(Jun!C6*1)</f>
        <v>30111</v>
      </c>
      <c r="E6" s="8"/>
      <c r="F6" s="49">
        <f>(Jul!E6*12)+(Aug!E6*11)+(Sep!E6*10)+(Oct!E6*9)+(Nov!E6*8)+(Dec!E6*7)+(Jan!E6*6)+(Feb!E6*5)+(Mar!E6*4)+(Apr!E6*3)+(May!E6*2)+(Jun!E6*1)</f>
        <v>0</v>
      </c>
      <c r="G6" s="8">
        <v>452</v>
      </c>
      <c r="H6" s="31">
        <f>May!H6+G6</f>
        <v>3636</v>
      </c>
      <c r="I6" s="31">
        <f t="shared" si="0"/>
        <v>1787</v>
      </c>
      <c r="J6" s="49">
        <f>(Jul!C6*12+Jul!E6*12+Jul!G6)+(Aug!C6*11+Aug!E6*11+Aug!G6)+(Sep!C6*10+Sep!E6*10+Sep!G6)+(Oct!C6*9+Oct!E6*9+Oct!G6)+(Nov!C6*8+Nov!E6*8+Nov!G6)+(Dec!C6*7+Dec!E6*7+Dec!G6)+(Jan!C6*6+Jan!E6*6+Jan!G6)+(Feb!C6*5+Feb!E6*5+Feb!G6)+(Mar!C6*4+Mar!E6*4+Mar!G6)+(Apr!C6*3+Apr!E6*3+Apr!G6)+(May!C6*2+May!E6*2+May!G6)+(Jun!C6*1+Jun!E6*1+Jun!G6)</f>
        <v>33747</v>
      </c>
      <c r="K6" s="54"/>
      <c r="L6" s="49"/>
    </row>
    <row r="7" spans="1:12" s="1" customFormat="1" ht="15.75" customHeight="1" x14ac:dyDescent="0.2">
      <c r="A7" s="5" t="s">
        <v>24</v>
      </c>
      <c r="B7" s="6" t="s">
        <v>22</v>
      </c>
      <c r="C7" s="48">
        <v>4247</v>
      </c>
      <c r="D7" s="49">
        <f>(Jul!C7*12)+(Aug!C7*11)+(Sep!C7*10)+(Oct!C7*9)+(Nov!C7*8)+(Dec!C7*7)+(Jan!C7*6)+(Feb!C7*5)+(Mar!C7*4)+(Apr!C7*3)+(May!C7*2)+(Jun!C7*1)</f>
        <v>145431</v>
      </c>
      <c r="E7" s="8"/>
      <c r="F7" s="49">
        <f>(Jul!E7*12)+(Aug!E7*11)+(Sep!E7*10)+(Oct!E7*9)+(Nov!E7*8)+(Dec!E7*7)+(Jan!E7*6)+(Feb!E7*5)+(Mar!E7*4)+(Apr!E7*3)+(May!E7*2)+(Jun!E7*1)</f>
        <v>0</v>
      </c>
      <c r="G7" s="8"/>
      <c r="H7" s="31">
        <f>May!H7+G7</f>
        <v>23769</v>
      </c>
      <c r="I7" s="31">
        <f t="shared" si="0"/>
        <v>4247</v>
      </c>
      <c r="J7" s="49">
        <f>(Jul!C7*12+Jul!E7*12+Jul!G7)+(Aug!C7*11+Aug!E7*11+Aug!G7)+(Sep!C7*10+Sep!E7*10+Sep!G7)+(Oct!C7*9+Oct!E7*9+Oct!G7)+(Nov!C7*8+Nov!E7*8+Nov!G7)+(Dec!C7*7+Dec!E7*7+Dec!G7)+(Jan!C7*6+Jan!E7*6+Jan!G7)+(Feb!C7*5+Feb!E7*5+Feb!G7)+(Mar!C7*4+Mar!E7*4+Mar!G7)+(Apr!C7*3+Apr!E7*3+Apr!G7)+(May!C7*2+May!E7*2+May!G7)+(Jun!C7*1+Jun!E7*1+Jun!G7)</f>
        <v>169200</v>
      </c>
      <c r="K7" s="54"/>
      <c r="L7" s="49"/>
    </row>
    <row r="8" spans="1:12" s="11" customFormat="1" ht="15.75" customHeight="1" x14ac:dyDescent="0.2">
      <c r="A8" s="9" t="s">
        <v>25</v>
      </c>
      <c r="B8" s="10" t="s">
        <v>22</v>
      </c>
      <c r="C8" s="48">
        <v>4931</v>
      </c>
      <c r="D8" s="49">
        <f>(Jul!C8*12)+(Aug!C8*11)+(Sep!C8*10)+(Oct!C8*9)+(Nov!C8*8)+(Dec!C8*7)+(Jan!C8*6)+(Feb!C8*5)+(Mar!C8*4)+(Apr!C8*3)+(May!C8*2)+(Jun!C8*1)</f>
        <v>54314</v>
      </c>
      <c r="E8" s="8">
        <v>145</v>
      </c>
      <c r="F8" s="49">
        <f>(Jul!E8*12)+(Aug!E8*11)+(Sep!E8*10)+(Oct!E8*9)+(Nov!E8*8)+(Dec!E8*7)+(Jan!E8*6)+(Feb!E8*5)+(Mar!E8*4)+(Apr!E8*3)+(May!E8*2)+(Jun!E8*1)</f>
        <v>145</v>
      </c>
      <c r="G8" s="8"/>
      <c r="H8" s="31">
        <f>May!H8+G8</f>
        <v>22664</v>
      </c>
      <c r="I8" s="31">
        <f t="shared" si="0"/>
        <v>5076</v>
      </c>
      <c r="J8" s="49">
        <f>(Jul!C8*12+Jul!E8*12+Jul!G8)+(Aug!C8*11+Aug!E8*11+Aug!G8)+(Sep!C8*10+Sep!E8*10+Sep!G8)+(Oct!C8*9+Oct!E8*9+Oct!G8)+(Nov!C8*8+Nov!E8*8+Nov!G8)+(Dec!C8*7+Dec!E8*7+Dec!G8)+(Jan!C8*6+Jan!E8*6+Jan!G8)+(Feb!C8*5+Feb!E8*5+Feb!G8)+(Mar!C8*4+Mar!E8*4+Mar!G8)+(Apr!C8*3+Apr!E8*3+Apr!G8)+(May!C8*2+May!E8*2+May!G8)+(Jun!C8*1+Jun!E8*1+Jun!G8)</f>
        <v>77123</v>
      </c>
      <c r="K8" s="54"/>
      <c r="L8" s="49"/>
    </row>
    <row r="9" spans="1:12" s="1" customFormat="1" ht="15.75" customHeight="1" x14ac:dyDescent="0.2">
      <c r="A9" s="5" t="s">
        <v>27</v>
      </c>
      <c r="B9" s="6" t="s">
        <v>22</v>
      </c>
      <c r="C9" s="48">
        <v>8661</v>
      </c>
      <c r="D9" s="49">
        <f>(Jul!C9*12)+(Aug!C9*11)+(Sep!C9*10)+(Oct!C9*9)+(Nov!C9*8)+(Dec!C9*7)+(Jan!C9*6)+(Feb!C9*5)+(Mar!C9*4)+(Apr!C9*3)+(May!C9*2)+(Jun!C9*1)</f>
        <v>306226</v>
      </c>
      <c r="E9" s="8">
        <v>9574</v>
      </c>
      <c r="F9" s="49">
        <f>(Jul!E9*12)+(Aug!E9*11)+(Sep!E9*10)+(Oct!E9*9)+(Nov!E9*8)+(Dec!E9*7)+(Jan!E9*6)+(Feb!E9*5)+(Mar!E9*4)+(Apr!E9*3)+(May!E9*2)+(Jun!E9*1)</f>
        <v>9574</v>
      </c>
      <c r="G9" s="8"/>
      <c r="H9" s="31">
        <f>May!H9+G9</f>
        <v>188155</v>
      </c>
      <c r="I9" s="31">
        <f t="shared" si="0"/>
        <v>18235</v>
      </c>
      <c r="J9" s="49">
        <f>(Jul!C9*12+Jul!E9*12+Jul!G9)+(Aug!C9*11+Aug!E9*11+Aug!G9)+(Sep!C9*10+Sep!E9*10+Sep!G9)+(Oct!C9*9+Oct!E9*9+Oct!G9)+(Nov!C9*8+Nov!E9*8+Nov!G9)+(Dec!C9*7+Dec!E9*7+Dec!G9)+(Jan!C9*6+Jan!E9*6+Jan!G9)+(Feb!C9*5+Feb!E9*5+Feb!G9)+(Mar!C9*4+Mar!E9*4+Mar!G9)+(Apr!C9*3+Apr!E9*3+Apr!G9)+(May!C9*2+May!E9*2+May!G9)+(Jun!C9*1+Jun!E9*1+Jun!G9)</f>
        <v>503955</v>
      </c>
      <c r="K9" s="54"/>
      <c r="L9" s="49"/>
    </row>
    <row r="10" spans="1:12" s="1" customFormat="1" ht="15.75" customHeight="1" x14ac:dyDescent="0.2">
      <c r="A10" s="5" t="s">
        <v>30</v>
      </c>
      <c r="B10" s="6" t="s">
        <v>22</v>
      </c>
      <c r="C10" s="48">
        <v>8976</v>
      </c>
      <c r="D10" s="49">
        <f>(Jul!C10*12)+(Aug!C10*11)+(Sep!C10*10)+(Oct!C10*9)+(Nov!C10*8)+(Dec!C10*7)+(Jan!C10*6)+(Feb!C10*5)+(Mar!C10*4)+(Apr!C10*3)+(May!C10*2)+(Jun!C10*1)</f>
        <v>1797328</v>
      </c>
      <c r="E10" s="8">
        <v>881</v>
      </c>
      <c r="F10" s="49">
        <f>(Jul!E10*12)+(Aug!E10*11)+(Sep!E10*10)+(Oct!E10*9)+(Nov!E10*8)+(Dec!E10*7)+(Jan!E10*6)+(Feb!E10*5)+(Mar!E10*4)+(Apr!E10*3)+(May!E10*2)+(Jun!E10*1)</f>
        <v>15361</v>
      </c>
      <c r="G10" s="8">
        <v>12182</v>
      </c>
      <c r="H10" s="31">
        <f>May!H10+G10</f>
        <v>495347</v>
      </c>
      <c r="I10" s="31">
        <f t="shared" si="0"/>
        <v>22039</v>
      </c>
      <c r="J10" s="49">
        <f>(Jul!C10*12+Jul!E10*12+Jul!G10)+(Aug!C10*11+Aug!E10*11+Aug!G10)+(Sep!C10*10+Sep!E10*10+Sep!G10)+(Oct!C10*9+Oct!E10*9+Oct!G10)+(Nov!C10*8+Nov!E10*8+Nov!G10)+(Dec!C10*7+Dec!E10*7+Dec!G10)+(Jan!C10*6+Jan!E10*6+Jan!G10)+(Feb!C10*5+Feb!E10*5+Feb!G10)+(Mar!C10*4+Mar!E10*4+Mar!G10)+(Apr!C10*3+Apr!E10*3+Apr!G10)+(May!C10*2+May!E10*2+May!G10)+(Jun!C10*1+Jun!E10*1+Jun!G10)</f>
        <v>2308036</v>
      </c>
      <c r="K10" s="54"/>
      <c r="L10" s="49"/>
    </row>
    <row r="11" spans="1:12" s="1" customFormat="1" ht="15.75" customHeight="1" x14ac:dyDescent="0.2">
      <c r="A11" s="5" t="s">
        <v>31</v>
      </c>
      <c r="B11" s="6" t="s">
        <v>22</v>
      </c>
      <c r="C11" s="48"/>
      <c r="D11" s="49">
        <f>(Jul!C11*12)+(Aug!C11*11)+(Sep!C11*10)+(Oct!C11*9)+(Nov!C11*8)+(Dec!C11*7)+(Jan!C11*6)+(Feb!C11*5)+(Mar!C11*4)+(Apr!C11*3)+(May!C11*2)+(Jun!C11*1)</f>
        <v>218659</v>
      </c>
      <c r="E11" s="8"/>
      <c r="F11" s="49">
        <f>(Jul!E11*12)+(Aug!E11*11)+(Sep!E11*10)+(Oct!E11*9)+(Nov!E11*8)+(Dec!E11*7)+(Jan!E11*6)+(Feb!E11*5)+(Mar!E11*4)+(Apr!E11*3)+(May!E11*2)+(Jun!E11*1)</f>
        <v>235500</v>
      </c>
      <c r="G11" s="8"/>
      <c r="H11" s="31">
        <f>May!H11+G11</f>
        <v>123265</v>
      </c>
      <c r="I11" s="31">
        <f t="shared" si="0"/>
        <v>0</v>
      </c>
      <c r="J11" s="49">
        <f>(Jul!C11*12+Jul!E11*12+Jul!G11)+(Aug!C11*11+Aug!E11*11+Aug!G11)+(Sep!C11*10+Sep!E11*10+Sep!G11)+(Oct!C11*9+Oct!E11*9+Oct!G11)+(Nov!C11*8+Nov!E11*8+Nov!G11)+(Dec!C11*7+Dec!E11*7+Dec!G11)+(Jan!C11*6+Jan!E11*6+Jan!G11)+(Feb!C11*5+Feb!E11*5+Feb!G11)+(Mar!C11*4+Mar!E11*4+Mar!G11)+(Apr!C11*3+Apr!E11*3+Apr!G11)+(May!C11*2+May!E11*2+May!G11)+(Jun!C11*1+Jun!E11*1+Jun!G11)</f>
        <v>577424</v>
      </c>
      <c r="K11" s="54"/>
      <c r="L11" s="49"/>
    </row>
    <row r="12" spans="1:12" s="11" customFormat="1" ht="15.75" customHeight="1" x14ac:dyDescent="0.2">
      <c r="A12" s="9" t="s">
        <v>36</v>
      </c>
      <c r="B12" s="10" t="s">
        <v>22</v>
      </c>
      <c r="C12" s="48">
        <v>711</v>
      </c>
      <c r="D12" s="49">
        <f>(Jul!C12*12)+(Aug!C12*11)+(Sep!C12*10)+(Oct!C12*9)+(Nov!C12*8)+(Dec!C12*7)+(Jan!C12*6)+(Feb!C12*5)+(Mar!C12*4)+(Apr!C12*3)+(May!C12*2)+(Jun!C12*1)</f>
        <v>26139</v>
      </c>
      <c r="E12" s="8"/>
      <c r="F12" s="49">
        <f>(Jul!E12*12)+(Aug!E12*11)+(Sep!E12*10)+(Oct!E12*9)+(Nov!E12*8)+(Dec!E12*7)+(Jan!E12*6)+(Feb!E12*5)+(Mar!E12*4)+(Apr!E12*3)+(May!E12*2)+(Jun!E12*1)</f>
        <v>0</v>
      </c>
      <c r="G12" s="8"/>
      <c r="H12" s="31">
        <f>May!H12+G12</f>
        <v>3404</v>
      </c>
      <c r="I12" s="31">
        <f t="shared" si="0"/>
        <v>711</v>
      </c>
      <c r="J12" s="49">
        <f>(Jul!C12*12+Jul!E12*12+Jul!G12)+(Aug!C12*11+Aug!E12*11+Aug!G12)+(Sep!C12*10+Sep!E12*10+Sep!G12)+(Oct!C12*9+Oct!E12*9+Oct!G12)+(Nov!C12*8+Nov!E12*8+Nov!G12)+(Dec!C12*7+Dec!E12*7+Dec!G12)+(Jan!C12*6+Jan!E12*6+Jan!G12)+(Feb!C12*5+Feb!E12*5+Feb!G12)+(Mar!C12*4+Mar!E12*4+Mar!G12)+(Apr!C12*3+Apr!E12*3+Apr!G12)+(May!C12*2+May!E12*2+May!G12)+(Jun!C12*1+Jun!E12*1+Jun!G12)</f>
        <v>29543</v>
      </c>
      <c r="K12" s="54"/>
      <c r="L12" s="49"/>
    </row>
    <row r="13" spans="1:12" s="1" customFormat="1" ht="15.75" customHeight="1" x14ac:dyDescent="0.2">
      <c r="A13" s="5" t="s">
        <v>37</v>
      </c>
      <c r="B13" s="6" t="s">
        <v>22</v>
      </c>
      <c r="C13" s="48">
        <v>2067</v>
      </c>
      <c r="D13" s="49">
        <f>(Jul!C13*12)+(Aug!C13*11)+(Sep!C13*10)+(Oct!C13*9)+(Nov!C13*8)+(Dec!C13*7)+(Jan!C13*6)+(Feb!C13*5)+(Mar!C13*4)+(Apr!C13*3)+(May!C13*2)+(Jun!C13*1)</f>
        <v>156315</v>
      </c>
      <c r="E13" s="8"/>
      <c r="F13" s="49">
        <f>(Jul!E13*12)+(Aug!E13*11)+(Sep!E13*10)+(Oct!E13*9)+(Nov!E13*8)+(Dec!E13*7)+(Jan!E13*6)+(Feb!E13*5)+(Mar!E13*4)+(Apr!E13*3)+(May!E13*2)+(Jun!E13*1)</f>
        <v>0</v>
      </c>
      <c r="G13" s="8"/>
      <c r="H13" s="31">
        <f>May!H13+G13</f>
        <v>16734</v>
      </c>
      <c r="I13" s="31">
        <f t="shared" si="0"/>
        <v>2067</v>
      </c>
      <c r="J13" s="49">
        <f>(Jul!C13*12+Jul!E13*12+Jul!G13)+(Aug!C13*11+Aug!E13*11+Aug!G13)+(Sep!C13*10+Sep!E13*10+Sep!G13)+(Oct!C13*9+Oct!E13*9+Oct!G13)+(Nov!C13*8+Nov!E13*8+Nov!G13)+(Dec!C13*7+Dec!E13*7+Dec!G13)+(Jan!C13*6+Jan!E13*6+Jan!G13)+(Feb!C13*5+Feb!E13*5+Feb!G13)+(Mar!C13*4+Mar!E13*4+Mar!G13)+(Apr!C13*3+Apr!E13*3+Apr!G13)+(May!C13*2+May!E13*2+May!G13)+(Jun!C13*1+Jun!E13*1+Jun!G13)</f>
        <v>173049</v>
      </c>
      <c r="K13" s="54"/>
      <c r="L13" s="49"/>
    </row>
    <row r="14" spans="1:12" s="1" customFormat="1" ht="15.75" customHeight="1" x14ac:dyDescent="0.2">
      <c r="A14" s="5" t="s">
        <v>40</v>
      </c>
      <c r="B14" s="6" t="s">
        <v>22</v>
      </c>
      <c r="C14" s="48"/>
      <c r="D14" s="49">
        <f>(Jul!C14*12)+(Aug!C14*11)+(Sep!C14*10)+(Oct!C14*9)+(Nov!C14*8)+(Dec!C14*7)+(Jan!C14*6)+(Feb!C14*5)+(Mar!C14*4)+(Apr!C14*3)+(May!C14*2)+(Jun!C14*1)</f>
        <v>90378</v>
      </c>
      <c r="E14" s="8"/>
      <c r="F14" s="49">
        <f>(Jul!E14*12)+(Aug!E14*11)+(Sep!E14*10)+(Oct!E14*9)+(Nov!E14*8)+(Dec!E14*7)+(Jan!E14*6)+(Feb!E14*5)+(Mar!E14*4)+(Apr!E14*3)+(May!E14*2)+(Jun!E14*1)</f>
        <v>0</v>
      </c>
      <c r="G14" s="8"/>
      <c r="H14" s="31">
        <f>May!H14+G14</f>
        <v>54825</v>
      </c>
      <c r="I14" s="31">
        <f t="shared" si="0"/>
        <v>0</v>
      </c>
      <c r="J14" s="49">
        <f>(Jul!C14*12+Jul!E14*12+Jul!G14)+(Aug!C14*11+Aug!E14*11+Aug!G14)+(Sep!C14*10+Sep!E14*10+Sep!G14)+(Oct!C14*9+Oct!E14*9+Oct!G14)+(Nov!C14*8+Nov!E14*8+Nov!G14)+(Dec!C14*7+Dec!E14*7+Dec!G14)+(Jan!C14*6+Jan!E14*6+Jan!G14)+(Feb!C14*5+Feb!E14*5+Feb!G14)+(Mar!C14*4+Mar!E14*4+Mar!G14)+(Apr!C14*3+Apr!E14*3+Apr!G14)+(May!C14*2+May!E14*2+May!G14)+(Jun!C14*1+Jun!E14*1+Jun!G14)</f>
        <v>145203</v>
      </c>
      <c r="K14" s="54"/>
      <c r="L14" s="49"/>
    </row>
    <row r="15" spans="1:12" s="1" customFormat="1" ht="15.75" customHeight="1" x14ac:dyDescent="0.2">
      <c r="A15" s="5" t="s">
        <v>44</v>
      </c>
      <c r="B15" s="6" t="s">
        <v>22</v>
      </c>
      <c r="C15" s="48"/>
      <c r="D15" s="49">
        <f>(Jul!C15*12)+(Aug!C15*11)+(Sep!C15*10)+(Oct!C15*9)+(Nov!C15*8)+(Dec!C15*7)+(Jan!C15*6)+(Feb!C15*5)+(Mar!C15*4)+(Apr!C15*3)+(May!C15*2)+(Jun!C15*1)</f>
        <v>7062</v>
      </c>
      <c r="E15" s="8"/>
      <c r="F15" s="49">
        <f>(Jul!E15*12)+(Aug!E15*11)+(Sep!E15*10)+(Oct!E15*9)+(Nov!E15*8)+(Dec!E15*7)+(Jan!E15*6)+(Feb!E15*5)+(Mar!E15*4)+(Apr!E15*3)+(May!E15*2)+(Jun!E15*1)</f>
        <v>0</v>
      </c>
      <c r="G15" s="8"/>
      <c r="H15" s="31">
        <f>May!H15+G15</f>
        <v>0</v>
      </c>
      <c r="I15" s="31">
        <f t="shared" si="0"/>
        <v>0</v>
      </c>
      <c r="J15" s="49">
        <f>(Jul!C15*12+Jul!E15*12+Jul!G15)+(Aug!C15*11+Aug!E15*11+Aug!G15)+(Sep!C15*10+Sep!E15*10+Sep!G15)+(Oct!C15*9+Oct!E15*9+Oct!G15)+(Nov!C15*8+Nov!E15*8+Nov!G15)+(Dec!C15*7+Dec!E15*7+Dec!G15)+(Jan!C15*6+Jan!E15*6+Jan!G15)+(Feb!C15*5+Feb!E15*5+Feb!G15)+(Mar!C15*4+Mar!E15*4+Mar!G15)+(Apr!C15*3+Apr!E15*3+Apr!G15)+(May!C15*2+May!E15*2+May!G15)+(Jun!C15*1+Jun!E15*1+Jun!G15)</f>
        <v>7062</v>
      </c>
      <c r="K15" s="54"/>
      <c r="L15" s="49"/>
    </row>
    <row r="16" spans="1:12" s="1" customFormat="1" ht="15.75" customHeight="1" x14ac:dyDescent="0.2">
      <c r="A16" s="5" t="s">
        <v>45</v>
      </c>
      <c r="B16" s="6" t="s">
        <v>22</v>
      </c>
      <c r="C16" s="48">
        <v>911</v>
      </c>
      <c r="D16" s="49">
        <f>(Jul!C16*12)+(Aug!C16*11)+(Sep!C16*10)+(Oct!C16*9)+(Nov!C16*8)+(Dec!C16*7)+(Jan!C16*6)+(Feb!C16*5)+(Mar!C16*4)+(Apr!C16*3)+(May!C16*2)+(Jun!C16*1)</f>
        <v>271042</v>
      </c>
      <c r="E16" s="8"/>
      <c r="F16" s="49">
        <f>(Jul!E16*12)+(Aug!E16*11)+(Sep!E16*10)+(Oct!E16*9)+(Nov!E16*8)+(Dec!E16*7)+(Jan!E16*6)+(Feb!E16*5)+(Mar!E16*4)+(Apr!E16*3)+(May!E16*2)+(Jun!E16*1)</f>
        <v>0</v>
      </c>
      <c r="G16" s="8"/>
      <c r="H16" s="31">
        <f>May!H16+G16</f>
        <v>44710</v>
      </c>
      <c r="I16" s="31">
        <f t="shared" si="0"/>
        <v>911</v>
      </c>
      <c r="J16" s="49">
        <f>(Jul!C16*12+Jul!E16*12+Jul!G16)+(Aug!C16*11+Aug!E16*11+Aug!G16)+(Sep!C16*10+Sep!E16*10+Sep!G16)+(Oct!C16*9+Oct!E16*9+Oct!G16)+(Nov!C16*8+Nov!E16*8+Nov!G16)+(Dec!C16*7+Dec!E16*7+Dec!G16)+(Jan!C16*6+Jan!E16*6+Jan!G16)+(Feb!C16*5+Feb!E16*5+Feb!G16)+(Mar!C16*4+Mar!E16*4+Mar!G16)+(Apr!C16*3+Apr!E16*3+Apr!G16)+(May!C16*2+May!E16*2+May!G16)+(Jun!C16*1+Jun!E16*1+Jun!G16)</f>
        <v>315752</v>
      </c>
      <c r="K16" s="54"/>
      <c r="L16" s="49"/>
    </row>
    <row r="17" spans="1:12" s="1" customFormat="1" ht="15.75" customHeight="1" x14ac:dyDescent="0.2">
      <c r="A17" s="5" t="s">
        <v>46</v>
      </c>
      <c r="B17" s="6" t="s">
        <v>22</v>
      </c>
      <c r="C17" s="48">
        <v>3336</v>
      </c>
      <c r="D17" s="49">
        <f>(Jul!C17*12)+(Aug!C17*11)+(Sep!C17*10)+(Oct!C17*9)+(Nov!C17*8)+(Dec!C17*7)+(Jan!C17*6)+(Feb!C17*5)+(Mar!C17*4)+(Apr!C17*3)+(May!C17*2)+(Jun!C17*1)</f>
        <v>93475</v>
      </c>
      <c r="E17" s="8"/>
      <c r="F17" s="49">
        <f>(Jul!E17*12)+(Aug!E17*11)+(Sep!E17*10)+(Oct!E17*9)+(Nov!E17*8)+(Dec!E17*7)+(Jan!E17*6)+(Feb!E17*5)+(Mar!E17*4)+(Apr!E17*3)+(May!E17*2)+(Jun!E17*1)</f>
        <v>0</v>
      </c>
      <c r="G17" s="8"/>
      <c r="H17" s="31">
        <f>May!H17+G17</f>
        <v>75683</v>
      </c>
      <c r="I17" s="31">
        <f t="shared" si="0"/>
        <v>3336</v>
      </c>
      <c r="J17" s="49">
        <f>(Jul!C17*12+Jul!E17*12+Jul!G17)+(Aug!C17*11+Aug!E17*11+Aug!G17)+(Sep!C17*10+Sep!E17*10+Sep!G17)+(Oct!C17*9+Oct!E17*9+Oct!G17)+(Nov!C17*8+Nov!E17*8+Nov!G17)+(Dec!C17*7+Dec!E17*7+Dec!G17)+(Jan!C17*6+Jan!E17*6+Jan!G17)+(Feb!C17*5+Feb!E17*5+Feb!G17)+(Mar!C17*4+Mar!E17*4+Mar!G17)+(Apr!C17*3+Apr!E17*3+Apr!G17)+(May!C17*2+May!E17*2+May!G17)+(Jun!C17*1+Jun!E17*1+Jun!G17)</f>
        <v>169158</v>
      </c>
      <c r="K17" s="54"/>
      <c r="L17" s="49"/>
    </row>
    <row r="18" spans="1:12" s="11" customFormat="1" ht="15.75" customHeight="1" x14ac:dyDescent="0.2">
      <c r="A18" s="9" t="s">
        <v>47</v>
      </c>
      <c r="B18" s="10" t="s">
        <v>22</v>
      </c>
      <c r="C18" s="48"/>
      <c r="D18" s="49">
        <f>(Jul!C18*12)+(Aug!C18*11)+(Sep!C18*10)+(Oct!C18*9)+(Nov!C18*8)+(Dec!C18*7)+(Jan!C18*6)+(Feb!C18*5)+(Mar!C18*4)+(Apr!C18*3)+(May!C18*2)+(Jun!C18*1)</f>
        <v>16295</v>
      </c>
      <c r="E18" s="8"/>
      <c r="F18" s="49">
        <f>(Jul!E18*12)+(Aug!E18*11)+(Sep!E18*10)+(Oct!E18*9)+(Nov!E18*8)+(Dec!E18*7)+(Jan!E18*6)+(Feb!E18*5)+(Mar!E18*4)+(Apr!E18*3)+(May!E18*2)+(Jun!E18*1)</f>
        <v>0</v>
      </c>
      <c r="G18" s="8"/>
      <c r="H18" s="31">
        <f>May!H18+G18</f>
        <v>4278</v>
      </c>
      <c r="I18" s="31">
        <f t="shared" si="0"/>
        <v>0</v>
      </c>
      <c r="J18" s="49">
        <f>(Jul!C18*12+Jul!E18*12+Jul!G18)+(Aug!C18*11+Aug!E18*11+Aug!G18)+(Sep!C18*10+Sep!E18*10+Sep!G18)+(Oct!C18*9+Oct!E18*9+Oct!G18)+(Nov!C18*8+Nov!E18*8+Nov!G18)+(Dec!C18*7+Dec!E18*7+Dec!G18)+(Jan!C18*6+Jan!E18*6+Jan!G18)+(Feb!C18*5+Feb!E18*5+Feb!G18)+(Mar!C18*4+Mar!E18*4+Mar!G18)+(Apr!C18*3+Apr!E18*3+Apr!G18)+(May!C18*2+May!E18*2+May!G18)+(Jun!C18*1+Jun!E18*1+Jun!G18)</f>
        <v>20573</v>
      </c>
      <c r="K18" s="54"/>
      <c r="L18" s="49"/>
    </row>
    <row r="19" spans="1:12" s="11" customFormat="1" ht="15.75" customHeight="1" x14ac:dyDescent="0.2">
      <c r="A19" s="9" t="s">
        <v>49</v>
      </c>
      <c r="B19" s="10" t="s">
        <v>22</v>
      </c>
      <c r="C19" s="48"/>
      <c r="D19" s="49">
        <f>(Jul!C19*12)+(Aug!C19*11)+(Sep!C19*10)+(Oct!C19*9)+(Nov!C19*8)+(Dec!C19*7)+(Jan!C19*6)+(Feb!C19*5)+(Mar!C19*4)+(Apr!C19*3)+(May!C19*2)+(Jun!C19*1)</f>
        <v>17592</v>
      </c>
      <c r="E19" s="8"/>
      <c r="F19" s="49">
        <f>(Jul!E19*12)+(Aug!E19*11)+(Sep!E19*10)+(Oct!E19*9)+(Nov!E19*8)+(Dec!E19*7)+(Jan!E19*6)+(Feb!E19*5)+(Mar!E19*4)+(Apr!E19*3)+(May!E19*2)+(Jun!E19*1)</f>
        <v>0</v>
      </c>
      <c r="G19" s="8"/>
      <c r="H19" s="31">
        <f>May!H19+G19</f>
        <v>4002</v>
      </c>
      <c r="I19" s="31">
        <f t="shared" si="0"/>
        <v>0</v>
      </c>
      <c r="J19" s="49">
        <f>(Jul!C19*12+Jul!E19*12+Jul!G19)+(Aug!C19*11+Aug!E19*11+Aug!G19)+(Sep!C19*10+Sep!E19*10+Sep!G19)+(Oct!C19*9+Oct!E19*9+Oct!G19)+(Nov!C19*8+Nov!E19*8+Nov!G19)+(Dec!C19*7+Dec!E19*7+Dec!G19)+(Jan!C19*6+Jan!E19*6+Jan!G19)+(Feb!C19*5+Feb!E19*5+Feb!G19)+(Mar!C19*4+Mar!E19*4+Mar!G19)+(Apr!C19*3+Apr!E19*3+Apr!G19)+(May!C19*2+May!E19*2+May!G19)+(Jun!C19*1+Jun!E19*1+Jun!G19)</f>
        <v>21594</v>
      </c>
      <c r="K19" s="54"/>
      <c r="L19" s="49"/>
    </row>
    <row r="20" spans="1:12" s="1" customFormat="1" ht="15.75" customHeight="1" x14ac:dyDescent="0.2">
      <c r="A20" s="5" t="s">
        <v>50</v>
      </c>
      <c r="B20" s="6" t="s">
        <v>22</v>
      </c>
      <c r="C20" s="48">
        <v>3069</v>
      </c>
      <c r="D20" s="49">
        <f>(Jul!C20*12)+(Aug!C20*11)+(Sep!C20*10)+(Oct!C20*9)+(Nov!C20*8)+(Dec!C20*7)+(Jan!C20*6)+(Feb!C20*5)+(Mar!C20*4)+(Apr!C20*3)+(May!C20*2)+(Jun!C20*1)</f>
        <v>13104</v>
      </c>
      <c r="E20" s="8"/>
      <c r="F20" s="49">
        <f>(Jul!E20*12)+(Aug!E20*11)+(Sep!E20*10)+(Oct!E20*9)+(Nov!E20*8)+(Dec!E20*7)+(Jan!E20*6)+(Feb!E20*5)+(Mar!E20*4)+(Apr!E20*3)+(May!E20*2)+(Jun!E20*1)</f>
        <v>0</v>
      </c>
      <c r="G20" s="8">
        <v>2434</v>
      </c>
      <c r="H20" s="31">
        <f>May!H20+G20</f>
        <v>5990</v>
      </c>
      <c r="I20" s="31">
        <f t="shared" si="0"/>
        <v>5503</v>
      </c>
      <c r="J20" s="49">
        <f>(Jul!C20*12+Jul!E20*12+Jul!G20)+(Aug!C20*11+Aug!E20*11+Aug!G20)+(Sep!C20*10+Sep!E20*10+Sep!G20)+(Oct!C20*9+Oct!E20*9+Oct!G20)+(Nov!C20*8+Nov!E20*8+Nov!G20)+(Dec!C20*7+Dec!E20*7+Dec!G20)+(Jan!C20*6+Jan!E20*6+Jan!G20)+(Feb!C20*5+Feb!E20*5+Feb!G20)+(Mar!C20*4+Mar!E20*4+Mar!G20)+(Apr!C20*3+Apr!E20*3+Apr!G20)+(May!C20*2+May!E20*2+May!G20)+(Jun!C20*1+Jun!E20*1+Jun!G20)</f>
        <v>19094</v>
      </c>
      <c r="K20" s="54"/>
      <c r="L20" s="49"/>
    </row>
    <row r="21" spans="1:12" s="1" customFormat="1" ht="15.75" customHeight="1" x14ac:dyDescent="0.2">
      <c r="A21" s="5" t="s">
        <v>141</v>
      </c>
      <c r="B21" s="6" t="s">
        <v>22</v>
      </c>
      <c r="C21" s="48">
        <v>1743</v>
      </c>
      <c r="D21" s="49">
        <f>(Jul!C21*12)+(Aug!C21*11)+(Sep!C21*10)+(Oct!C21*9)+(Nov!C21*8)+(Dec!C21*7)+(Jan!C21*6)+(Feb!C21*5)+(Mar!C21*4)+(Apr!C21*3)+(May!C21*2)+(Jun!C21*1)</f>
        <v>65762</v>
      </c>
      <c r="E21" s="8"/>
      <c r="F21" s="49">
        <f>(Jul!E21*12)+(Aug!E21*11)+(Sep!E21*10)+(Oct!E21*9)+(Nov!E21*8)+(Dec!E21*7)+(Jan!E21*6)+(Feb!E21*5)+(Mar!E21*4)+(Apr!E21*3)+(May!E21*2)+(Jun!E21*1)</f>
        <v>0</v>
      </c>
      <c r="G21" s="8">
        <v>873</v>
      </c>
      <c r="H21" s="31">
        <f>May!H21+G21</f>
        <v>28916</v>
      </c>
      <c r="I21" s="31">
        <f t="shared" si="0"/>
        <v>2616</v>
      </c>
      <c r="J21" s="49">
        <f>(Jul!C21*12+Jul!E21*12+Jul!G21)+(Aug!C21*11+Aug!E21*11+Aug!G21)+(Sep!C21*10+Sep!E21*10+Sep!G21)+(Oct!C21*9+Oct!E21*9+Oct!G21)+(Nov!C21*8+Nov!E21*8+Nov!G21)+(Dec!C21*7+Dec!E21*7+Dec!G21)+(Jan!C21*6+Jan!E21*6+Jan!G21)+(Feb!C21*5+Feb!E21*5+Feb!G21)+(Mar!C21*4+Mar!E21*4+Mar!G21)+(Apr!C21*3+Apr!E21*3+Apr!G21)+(May!C21*2+May!E21*2+May!G21)+(Jun!C21*1+Jun!E21*1+Jun!G21)</f>
        <v>94678</v>
      </c>
      <c r="K21" s="54"/>
      <c r="L21" s="49"/>
    </row>
    <row r="22" spans="1:12" s="1" customFormat="1" ht="15.75" customHeight="1" x14ac:dyDescent="0.2">
      <c r="A22" s="5" t="s">
        <v>51</v>
      </c>
      <c r="B22" s="6" t="s">
        <v>22</v>
      </c>
      <c r="C22" s="48"/>
      <c r="D22" s="49">
        <f>(Jul!C22*12)+(Aug!C22*11)+(Sep!C22*10)+(Oct!C22*9)+(Nov!C22*8)+(Dec!C22*7)+(Jan!C22*6)+(Feb!C22*5)+(Mar!C22*4)+(Apr!C22*3)+(May!C22*2)+(Jun!C22*1)</f>
        <v>70856</v>
      </c>
      <c r="E22" s="8"/>
      <c r="F22" s="49">
        <f>(Jul!E22*12)+(Aug!E22*11)+(Sep!E22*10)+(Oct!E22*9)+(Nov!E22*8)+(Dec!E22*7)+(Jan!E22*6)+(Feb!E22*5)+(Mar!E22*4)+(Apr!E22*3)+(May!E22*2)+(Jun!E22*1)</f>
        <v>0</v>
      </c>
      <c r="G22" s="8"/>
      <c r="H22" s="31">
        <f>May!H22+G22</f>
        <v>21160</v>
      </c>
      <c r="I22" s="31">
        <f t="shared" si="0"/>
        <v>0</v>
      </c>
      <c r="J22" s="49">
        <f>(Jul!C22*12+Jul!E22*12+Jul!G22)+(Aug!C22*11+Aug!E22*11+Aug!G22)+(Sep!C22*10+Sep!E22*10+Sep!G22)+(Oct!C22*9+Oct!E22*9+Oct!G22)+(Nov!C22*8+Nov!E22*8+Nov!G22)+(Dec!C22*7+Dec!E22*7+Dec!G22)+(Jan!C22*6+Jan!E22*6+Jan!G22)+(Feb!C22*5+Feb!E22*5+Feb!G22)+(Mar!C22*4+Mar!E22*4+Mar!G22)+(Apr!C22*3+Apr!E22*3+Apr!G22)+(May!C22*2+May!E22*2+May!G22)+(Jun!C22*1+Jun!E22*1+Jun!G22)</f>
        <v>92016</v>
      </c>
      <c r="K22" s="54"/>
      <c r="L22" s="49"/>
    </row>
    <row r="23" spans="1:12" s="1" customFormat="1" ht="15.75" customHeight="1" x14ac:dyDescent="0.2">
      <c r="A23" s="5" t="s">
        <v>52</v>
      </c>
      <c r="B23" s="6" t="s">
        <v>22</v>
      </c>
      <c r="C23" s="48">
        <v>2907</v>
      </c>
      <c r="D23" s="49">
        <f>(Jul!C23*12)+(Aug!C23*11)+(Sep!C23*10)+(Oct!C23*9)+(Nov!C23*8)+(Dec!C23*7)+(Jan!C23*6)+(Feb!C23*5)+(Mar!C23*4)+(Apr!C23*3)+(May!C23*2)+(Jun!C23*1)</f>
        <v>1064943</v>
      </c>
      <c r="E23" s="8"/>
      <c r="F23" s="49">
        <f>(Jul!E23*12)+(Aug!E23*11)+(Sep!E23*10)+(Oct!E23*9)+(Nov!E23*8)+(Dec!E23*7)+(Jan!E23*6)+(Feb!E23*5)+(Mar!E23*4)+(Apr!E23*3)+(May!E23*2)+(Jun!E23*1)</f>
        <v>0</v>
      </c>
      <c r="G23" s="8"/>
      <c r="H23" s="31">
        <f>May!H23+G23</f>
        <v>7613</v>
      </c>
      <c r="I23" s="31">
        <f t="shared" si="0"/>
        <v>2907</v>
      </c>
      <c r="J23" s="49">
        <f>(Jul!C23*12+Jul!E23*12+Jul!G23)+(Aug!C23*11+Aug!E23*11+Aug!G23)+(Sep!C23*10+Sep!E23*10+Sep!G23)+(Oct!C23*9+Oct!E23*9+Oct!G23)+(Nov!C23*8+Nov!E23*8+Nov!G23)+(Dec!C23*7+Dec!E23*7+Dec!G23)+(Jan!C23*6+Jan!E23*6+Jan!G23)+(Feb!C23*5+Feb!E23*5+Feb!G23)+(Mar!C23*4+Mar!E23*4+Mar!G23)+(Apr!C23*3+Apr!E23*3+Apr!G23)+(May!C23*2+May!E23*2+May!G23)+(Jun!C23*1+Jun!E23*1+Jun!G23)</f>
        <v>1072556</v>
      </c>
      <c r="K23" s="54"/>
      <c r="L23" s="49"/>
    </row>
    <row r="24" spans="1:12" s="11" customFormat="1" ht="15.75" customHeight="1" x14ac:dyDescent="0.2">
      <c r="A24" s="9" t="s">
        <v>56</v>
      </c>
      <c r="B24" s="10" t="s">
        <v>22</v>
      </c>
      <c r="C24" s="48">
        <v>3268</v>
      </c>
      <c r="D24" s="49">
        <f>(Jul!C24*12)+(Aug!C24*11)+(Sep!C24*10)+(Oct!C24*9)+(Nov!C24*8)+(Dec!C24*7)+(Jan!C24*6)+(Feb!C24*5)+(Mar!C24*4)+(Apr!C24*3)+(May!C24*2)+(Jun!C24*1)</f>
        <v>77199</v>
      </c>
      <c r="E24" s="8"/>
      <c r="F24" s="49">
        <f>(Jul!E24*12)+(Aug!E24*11)+(Sep!E24*10)+(Oct!E24*9)+(Nov!E24*8)+(Dec!E24*7)+(Jan!E24*6)+(Feb!E24*5)+(Mar!E24*4)+(Apr!E24*3)+(May!E24*2)+(Jun!E24*1)</f>
        <v>0</v>
      </c>
      <c r="G24" s="8"/>
      <c r="H24" s="31">
        <f>May!H24+G24</f>
        <v>79346</v>
      </c>
      <c r="I24" s="31">
        <f t="shared" si="0"/>
        <v>3268</v>
      </c>
      <c r="J24" s="49">
        <f>(Jul!C24*12+Jul!E24*12+Jul!G24)+(Aug!C24*11+Aug!E24*11+Aug!G24)+(Sep!C24*10+Sep!E24*10+Sep!G24)+(Oct!C24*9+Oct!E24*9+Oct!G24)+(Nov!C24*8+Nov!E24*8+Nov!G24)+(Dec!C24*7+Dec!E24*7+Dec!G24)+(Jan!C24*6+Jan!E24*6+Jan!G24)+(Feb!C24*5+Feb!E24*5+Feb!G24)+(Mar!C24*4+Mar!E24*4+Mar!G24)+(Apr!C24*3+Apr!E24*3+Apr!G24)+(May!C24*2+May!E24*2+May!G24)+(Jun!C24*1+Jun!E24*1+Jun!G24)</f>
        <v>156545</v>
      </c>
      <c r="K24" s="54"/>
      <c r="L24" s="49"/>
    </row>
    <row r="25" spans="1:12" s="1" customFormat="1" ht="15.75" customHeight="1" x14ac:dyDescent="0.2">
      <c r="A25" s="5" t="s">
        <v>62</v>
      </c>
      <c r="B25" s="6" t="s">
        <v>22</v>
      </c>
      <c r="C25" s="48"/>
      <c r="D25" s="49">
        <f>(Jul!C25*12)+(Aug!C25*11)+(Sep!C25*10)+(Oct!C25*9)+(Nov!C25*8)+(Dec!C25*7)+(Jan!C25*6)+(Feb!C25*5)+(Mar!C25*4)+(Apr!C25*3)+(May!C25*2)+(Jun!C25*1)</f>
        <v>62246</v>
      </c>
      <c r="E25" s="8"/>
      <c r="F25" s="49">
        <f>(Jul!E25*12)+(Aug!E25*11)+(Sep!E25*10)+(Oct!E25*9)+(Nov!E25*8)+(Dec!E25*7)+(Jan!E25*6)+(Feb!E25*5)+(Mar!E25*4)+(Apr!E25*3)+(May!E25*2)+(Jun!E25*1)</f>
        <v>526</v>
      </c>
      <c r="G25" s="8"/>
      <c r="H25" s="31">
        <f>May!H25+G25</f>
        <v>22219</v>
      </c>
      <c r="I25" s="31">
        <f t="shared" si="0"/>
        <v>0</v>
      </c>
      <c r="J25" s="49">
        <f>(Jul!C25*12+Jul!E25*12+Jul!G25)+(Aug!C25*11+Aug!E25*11+Aug!G25)+(Sep!C25*10+Sep!E25*10+Sep!G25)+(Oct!C25*9+Oct!E25*9+Oct!G25)+(Nov!C25*8+Nov!E25*8+Nov!G25)+(Dec!C25*7+Dec!E25*7+Dec!G25)+(Jan!C25*6+Jan!E25*6+Jan!G25)+(Feb!C25*5+Feb!E25*5+Feb!G25)+(Mar!C25*4+Mar!E25*4+Mar!G25)+(Apr!C25*3+Apr!E25*3+Apr!G25)+(May!C25*2+May!E25*2+May!G25)+(Jun!C25*1+Jun!E25*1+Jun!G25)</f>
        <v>84991</v>
      </c>
      <c r="K25" s="54"/>
      <c r="L25" s="49"/>
    </row>
    <row r="26" spans="1:12" s="1" customFormat="1" ht="15.75" customHeight="1" x14ac:dyDescent="0.2">
      <c r="A26" s="5" t="s">
        <v>63</v>
      </c>
      <c r="B26" s="6" t="s">
        <v>22</v>
      </c>
      <c r="C26" s="48">
        <v>2669</v>
      </c>
      <c r="D26" s="49">
        <f>(Jul!C26*12)+(Aug!C26*11)+(Sep!C26*10)+(Oct!C26*9)+(Nov!C26*8)+(Dec!C26*7)+(Jan!C26*6)+(Feb!C26*5)+(Mar!C26*4)+(Apr!C26*3)+(May!C26*2)+(Jun!C26*1)</f>
        <v>178007</v>
      </c>
      <c r="E26" s="8"/>
      <c r="F26" s="49">
        <f>(Jul!E26*12)+(Aug!E26*11)+(Sep!E26*10)+(Oct!E26*9)+(Nov!E26*8)+(Dec!E26*7)+(Jan!E26*6)+(Feb!E26*5)+(Mar!E26*4)+(Apr!E26*3)+(May!E26*2)+(Jun!E26*1)</f>
        <v>0</v>
      </c>
      <c r="G26" s="8">
        <v>8008</v>
      </c>
      <c r="H26" s="31">
        <f>May!H26+G26</f>
        <v>38175</v>
      </c>
      <c r="I26" s="31">
        <f t="shared" si="0"/>
        <v>10677</v>
      </c>
      <c r="J26" s="49">
        <f>(Jul!C26*12+Jul!E26*12+Jul!G26)+(Aug!C26*11+Aug!E26*11+Aug!G26)+(Sep!C26*10+Sep!E26*10+Sep!G26)+(Oct!C26*9+Oct!E26*9+Oct!G26)+(Nov!C26*8+Nov!E26*8+Nov!G26)+(Dec!C26*7+Dec!E26*7+Dec!G26)+(Jan!C26*6+Jan!E26*6+Jan!G26)+(Feb!C26*5+Feb!E26*5+Feb!G26)+(Mar!C26*4+Mar!E26*4+Mar!G26)+(Apr!C26*3+Apr!E26*3+Apr!G26)+(May!C26*2+May!E26*2+May!G26)+(Jun!C26*1+Jun!E26*1+Jun!G26)</f>
        <v>216182</v>
      </c>
      <c r="K26" s="54"/>
      <c r="L26" s="49"/>
    </row>
    <row r="27" spans="1:12" s="1" customFormat="1" ht="15.75" customHeight="1" x14ac:dyDescent="0.2">
      <c r="A27" s="5" t="s">
        <v>75</v>
      </c>
      <c r="B27" s="6" t="s">
        <v>22</v>
      </c>
      <c r="C27" s="48">
        <v>1743</v>
      </c>
      <c r="D27" s="49">
        <f>(Jul!C27*12)+(Aug!C27*11)+(Sep!C27*10)+(Oct!C27*9)+(Nov!C27*8)+(Dec!C27*7)+(Jan!C27*6)+(Feb!C27*5)+(Mar!C27*4)+(Apr!C27*3)+(May!C27*2)+(Jun!C27*1)</f>
        <v>96259</v>
      </c>
      <c r="E27" s="8"/>
      <c r="F27" s="49">
        <f>(Jul!E27*12)+(Aug!E27*11)+(Sep!E27*10)+(Oct!E27*9)+(Nov!E27*8)+(Dec!E27*7)+(Jan!E27*6)+(Feb!E27*5)+(Mar!E27*4)+(Apr!E27*3)+(May!E27*2)+(Jun!E27*1)</f>
        <v>0</v>
      </c>
      <c r="G27" s="8"/>
      <c r="H27" s="31">
        <f>May!H27+G27</f>
        <v>71378</v>
      </c>
      <c r="I27" s="31">
        <f t="shared" si="0"/>
        <v>1743</v>
      </c>
      <c r="J27" s="49">
        <f>(Jul!C27*12+Jul!E27*12+Jul!G27)+(Aug!C27*11+Aug!E27*11+Aug!G27)+(Sep!C27*10+Sep!E27*10+Sep!G27)+(Oct!C27*9+Oct!E27*9+Oct!G27)+(Nov!C27*8+Nov!E27*8+Nov!G27)+(Dec!C27*7+Dec!E27*7+Dec!G27)+(Jan!C27*6+Jan!E27*6+Jan!G27)+(Feb!C27*5+Feb!E27*5+Feb!G27)+(Mar!C27*4+Mar!E27*4+Mar!G27)+(Apr!C27*3+Apr!E27*3+Apr!G27)+(May!C27*2+May!E27*2+May!G27)+(Jun!C27*1+Jun!E27*1+Jun!G27)</f>
        <v>167637</v>
      </c>
      <c r="K27" s="54"/>
      <c r="L27" s="49"/>
    </row>
    <row r="28" spans="1:12" s="1" customFormat="1" ht="15.75" customHeight="1" x14ac:dyDescent="0.2">
      <c r="A28" s="5" t="s">
        <v>80</v>
      </c>
      <c r="B28" s="6" t="s">
        <v>22</v>
      </c>
      <c r="C28" s="48">
        <v>3015</v>
      </c>
      <c r="D28" s="49">
        <f>(Jul!C28*12)+(Aug!C28*11)+(Sep!C28*10)+(Oct!C28*9)+(Nov!C28*8)+(Dec!C28*7)+(Jan!C28*6)+(Feb!C28*5)+(Mar!C28*4)+(Apr!C28*3)+(May!C28*2)+(Jun!C28*1)</f>
        <v>30387</v>
      </c>
      <c r="E28" s="8"/>
      <c r="F28" s="49">
        <f>(Jul!E28*12)+(Aug!E28*11)+(Sep!E28*10)+(Oct!E28*9)+(Nov!E28*8)+(Dec!E28*7)+(Jan!E28*6)+(Feb!E28*5)+(Mar!E28*4)+(Apr!E28*3)+(May!E28*2)+(Jun!E28*1)</f>
        <v>0</v>
      </c>
      <c r="G28" s="8">
        <v>2945</v>
      </c>
      <c r="H28" s="31">
        <f>May!H28+G28</f>
        <v>47294</v>
      </c>
      <c r="I28" s="31">
        <f t="shared" si="0"/>
        <v>5960</v>
      </c>
      <c r="J28" s="49">
        <f>(Jul!C28*12+Jul!E28*12+Jul!G28)+(Aug!C28*11+Aug!E28*11+Aug!G28)+(Sep!C28*10+Sep!E28*10+Sep!G28)+(Oct!C28*9+Oct!E28*9+Oct!G28)+(Nov!C28*8+Nov!E28*8+Nov!G28)+(Dec!C28*7+Dec!E28*7+Dec!G28)+(Jan!C28*6+Jan!E28*6+Jan!G28)+(Feb!C28*5+Feb!E28*5+Feb!G28)+(Mar!C28*4+Mar!E28*4+Mar!G28)+(Apr!C28*3+Apr!E28*3+Apr!G28)+(May!C28*2+May!E28*2+May!G28)+(Jun!C28*1+Jun!E28*1+Jun!G28)</f>
        <v>77681</v>
      </c>
      <c r="K28" s="54"/>
      <c r="L28" s="49"/>
    </row>
    <row r="29" spans="1:12" s="1" customFormat="1" ht="15.75" customHeight="1" x14ac:dyDescent="0.2">
      <c r="A29" s="5" t="s">
        <v>81</v>
      </c>
      <c r="B29" s="6" t="s">
        <v>22</v>
      </c>
      <c r="C29" s="48"/>
      <c r="D29" s="49">
        <f>(Jul!C29*12)+(Aug!C29*11)+(Sep!C29*10)+(Oct!C29*9)+(Nov!C29*8)+(Dec!C29*7)+(Jan!C29*6)+(Feb!C29*5)+(Mar!C29*4)+(Apr!C29*3)+(May!C29*2)+(Jun!C29*1)</f>
        <v>33292</v>
      </c>
      <c r="E29" s="8"/>
      <c r="F29" s="49">
        <f>(Jul!E29*12)+(Aug!E29*11)+(Sep!E29*10)+(Oct!E29*9)+(Nov!E29*8)+(Dec!E29*7)+(Jan!E29*6)+(Feb!E29*5)+(Mar!E29*4)+(Apr!E29*3)+(May!E29*2)+(Jun!E29*1)</f>
        <v>0</v>
      </c>
      <c r="G29" s="8"/>
      <c r="H29" s="31">
        <f>May!H29+G29</f>
        <v>23531</v>
      </c>
      <c r="I29" s="31">
        <f t="shared" si="0"/>
        <v>0</v>
      </c>
      <c r="J29" s="49">
        <f>(Jul!C29*12+Jul!E29*12+Jul!G29)+(Aug!C29*11+Aug!E29*11+Aug!G29)+(Sep!C29*10+Sep!E29*10+Sep!G29)+(Oct!C29*9+Oct!E29*9+Oct!G29)+(Nov!C29*8+Nov!E29*8+Nov!G29)+(Dec!C29*7+Dec!E29*7+Dec!G29)+(Jan!C29*6+Jan!E29*6+Jan!G29)+(Feb!C29*5+Feb!E29*5+Feb!G29)+(Mar!C29*4+Mar!E29*4+Mar!G29)+(Apr!C29*3+Apr!E29*3+Apr!G29)+(May!C29*2+May!E29*2+May!G29)+(Jun!C29*1+Jun!E29*1+Jun!G29)</f>
        <v>56823</v>
      </c>
      <c r="K29" s="54"/>
      <c r="L29" s="49"/>
    </row>
    <row r="30" spans="1:12" s="1" customFormat="1" ht="15.75" customHeight="1" x14ac:dyDescent="0.2">
      <c r="A30" s="5" t="s">
        <v>82</v>
      </c>
      <c r="B30" s="6" t="s">
        <v>22</v>
      </c>
      <c r="C30" s="48">
        <v>731</v>
      </c>
      <c r="D30" s="49">
        <f>(Jul!C30*12)+(Aug!C30*11)+(Sep!C30*10)+(Oct!C30*9)+(Nov!C30*8)+(Dec!C30*7)+(Jan!C30*6)+(Feb!C30*5)+(Mar!C30*4)+(Apr!C30*3)+(May!C30*2)+(Jun!C30*1)</f>
        <v>53235</v>
      </c>
      <c r="E30" s="8"/>
      <c r="F30" s="49">
        <f>(Jul!E30*12)+(Aug!E30*11)+(Sep!E30*10)+(Oct!E30*9)+(Nov!E30*8)+(Dec!E30*7)+(Jan!E30*6)+(Feb!E30*5)+(Mar!E30*4)+(Apr!E30*3)+(May!E30*2)+(Jun!E30*1)</f>
        <v>5404</v>
      </c>
      <c r="G30" s="8"/>
      <c r="H30" s="31">
        <f>May!H30+G30</f>
        <v>69756</v>
      </c>
      <c r="I30" s="31">
        <f t="shared" si="0"/>
        <v>731</v>
      </c>
      <c r="J30" s="49">
        <f>(Jul!C30*12+Jul!E30*12+Jul!G30)+(Aug!C30*11+Aug!E30*11+Aug!G30)+(Sep!C30*10+Sep!E30*10+Sep!G30)+(Oct!C30*9+Oct!E30*9+Oct!G30)+(Nov!C30*8+Nov!E30*8+Nov!G30)+(Dec!C30*7+Dec!E30*7+Dec!G30)+(Jan!C30*6+Jan!E30*6+Jan!G30)+(Feb!C30*5+Feb!E30*5+Feb!G30)+(Mar!C30*4+Mar!E30*4+Mar!G30)+(Apr!C30*3+Apr!E30*3+Apr!G30)+(May!C30*2+May!E30*2+May!G30)+(Jun!C30*1+Jun!E30*1+Jun!G30)</f>
        <v>128395</v>
      </c>
      <c r="K30" s="54"/>
      <c r="L30" s="49"/>
    </row>
    <row r="31" spans="1:12" s="11" customFormat="1" ht="15.75" customHeight="1" x14ac:dyDescent="0.2">
      <c r="A31" s="9" t="s">
        <v>84</v>
      </c>
      <c r="B31" s="10" t="s">
        <v>22</v>
      </c>
      <c r="C31" s="48">
        <v>4195</v>
      </c>
      <c r="D31" s="49">
        <f>(Jul!C31*12)+(Aug!C31*11)+(Sep!C31*10)+(Oct!C31*9)+(Nov!C31*8)+(Dec!C31*7)+(Jan!C31*6)+(Feb!C31*5)+(Mar!C31*4)+(Apr!C31*3)+(May!C31*2)+(Jun!C31*1)</f>
        <v>245745</v>
      </c>
      <c r="E31" s="8">
        <v>783</v>
      </c>
      <c r="F31" s="49">
        <f>(Jul!E31*12)+(Aug!E31*11)+(Sep!E31*10)+(Oct!E31*9)+(Nov!E31*8)+(Dec!E31*7)+(Jan!E31*6)+(Feb!E31*5)+(Mar!E31*4)+(Apr!E31*3)+(May!E31*2)+(Jun!E31*1)</f>
        <v>783</v>
      </c>
      <c r="G31" s="8"/>
      <c r="H31" s="31">
        <f>May!H31+G31</f>
        <v>201233</v>
      </c>
      <c r="I31" s="31">
        <f t="shared" si="0"/>
        <v>4978</v>
      </c>
      <c r="J31" s="49">
        <f>(Jul!C31*12+Jul!E31*12+Jul!G31)+(Aug!C31*11+Aug!E31*11+Aug!G31)+(Sep!C31*10+Sep!E31*10+Sep!G31)+(Oct!C31*9+Oct!E31*9+Oct!G31)+(Nov!C31*8+Nov!E31*8+Nov!G31)+(Dec!C31*7+Dec!E31*7+Dec!G31)+(Jan!C31*6+Jan!E31*6+Jan!G31)+(Feb!C31*5+Feb!E31*5+Feb!G31)+(Mar!C31*4+Mar!E31*4+Mar!G31)+(Apr!C31*3+Apr!E31*3+Apr!G31)+(May!C31*2+May!E31*2+May!G31)+(Jun!C31*1+Jun!E31*1+Jun!G31)</f>
        <v>447761</v>
      </c>
      <c r="K31" s="54"/>
      <c r="L31" s="49"/>
    </row>
    <row r="32" spans="1:12" s="1" customFormat="1" ht="15.75" customHeight="1" x14ac:dyDescent="0.2">
      <c r="A32" s="5" t="s">
        <v>19</v>
      </c>
      <c r="B32" s="6" t="s">
        <v>20</v>
      </c>
      <c r="C32" s="25"/>
      <c r="D32" s="49">
        <f>(Jul!C32*12)+(Aug!C32*11)+(Sep!C32*10)+(Oct!C32*9)+(Nov!C32*8)+(Dec!C32*7)+(Jan!C32*6)+(Feb!C32*5)+(Mar!C32*4)+(Apr!C32*3)+(May!C32*2)+(Jun!C32*1)</f>
        <v>122502</v>
      </c>
      <c r="E32" s="8"/>
      <c r="F32" s="49">
        <f>(Jul!E32*12)+(Aug!E32*11)+(Sep!E32*10)+(Oct!E32*9)+(Nov!E32*8)+(Dec!E32*7)+(Jan!E32*6)+(Feb!E32*5)+(Mar!E32*4)+(Apr!E32*3)+(May!E32*2)+(Jun!E32*1)</f>
        <v>15048</v>
      </c>
      <c r="G32" s="8"/>
      <c r="H32" s="31">
        <f>May!H32+G32</f>
        <v>69273</v>
      </c>
      <c r="I32" s="31">
        <f t="shared" si="0"/>
        <v>0</v>
      </c>
      <c r="J32" s="49">
        <f>(Jul!C32*12+Jul!E32*12+Jul!G32)+(Aug!C32*11+Aug!E32*11+Aug!G32)+(Sep!C32*10+Sep!E32*10+Sep!G32)+(Oct!C32*9+Oct!E32*9+Oct!G32)+(Nov!C32*8+Nov!E32*8+Nov!G32)+(Dec!C32*7+Dec!E32*7+Dec!G32)+(Jan!C32*6+Jan!E32*6+Jan!G32)+(Feb!C32*5+Feb!E32*5+Feb!G32)+(Mar!C32*4+Mar!E32*4+Mar!G32)+(Apr!C32*3+Apr!E32*3+Apr!G32)+(May!C32*2+May!E32*2+May!G32)+(Jun!C32*1+Jun!E32*1+Jun!G32)</f>
        <v>206823</v>
      </c>
      <c r="K32" s="54"/>
      <c r="L32" s="49"/>
    </row>
    <row r="33" spans="1:12" s="1" customFormat="1" ht="15.75" customHeight="1" x14ac:dyDescent="0.2">
      <c r="A33" s="5" t="s">
        <v>26</v>
      </c>
      <c r="B33" s="6" t="s">
        <v>20</v>
      </c>
      <c r="C33" s="25">
        <v>8180</v>
      </c>
      <c r="D33" s="49">
        <f>(Jul!C33*12)+(Aug!C33*11)+(Sep!C33*10)+(Oct!C33*9)+(Nov!C33*8)+(Dec!C33*7)+(Jan!C33*6)+(Feb!C33*5)+(Mar!C33*4)+(Apr!C33*3)+(May!C33*2)+(Jun!C33*1)</f>
        <v>1259295</v>
      </c>
      <c r="E33" s="8"/>
      <c r="F33" s="49">
        <f>(Jul!E33*12)+(Aug!E33*11)+(Sep!E33*10)+(Oct!E33*9)+(Nov!E33*8)+(Dec!E33*7)+(Jan!E33*6)+(Feb!E33*5)+(Mar!E33*4)+(Apr!E33*3)+(May!E33*2)+(Jun!E33*1)</f>
        <v>0</v>
      </c>
      <c r="G33" s="8">
        <v>32140</v>
      </c>
      <c r="H33" s="31">
        <f>May!H33+G33</f>
        <v>321098</v>
      </c>
      <c r="I33" s="31">
        <f t="shared" si="0"/>
        <v>40320</v>
      </c>
      <c r="J33" s="49">
        <f>(Jul!C33*12+Jul!E33*12+Jul!G33)+(Aug!C33*11+Aug!E33*11+Aug!G33)+(Sep!C33*10+Sep!E33*10+Sep!G33)+(Oct!C33*9+Oct!E33*9+Oct!G33)+(Nov!C33*8+Nov!E33*8+Nov!G33)+(Dec!C33*7+Dec!E33*7+Dec!G33)+(Jan!C33*6+Jan!E33*6+Jan!G33)+(Feb!C33*5+Feb!E33*5+Feb!G33)+(Mar!C33*4+Mar!E33*4+Mar!G33)+(Apr!C33*3+Apr!E33*3+Apr!G33)+(May!C33*2+May!E33*2+May!G33)+(Jun!C33*1+Jun!E33*1+Jun!G33)</f>
        <v>1580393</v>
      </c>
      <c r="K33" s="54"/>
      <c r="L33" s="49"/>
    </row>
    <row r="34" spans="1:12" s="1" customFormat="1" ht="15.75" customHeight="1" x14ac:dyDescent="0.2">
      <c r="A34" s="5" t="s">
        <v>28</v>
      </c>
      <c r="B34" s="6" t="s">
        <v>20</v>
      </c>
      <c r="C34" s="25">
        <v>2098</v>
      </c>
      <c r="D34" s="49">
        <f>(Jul!C34*12)+(Aug!C34*11)+(Sep!C34*10)+(Oct!C34*9)+(Nov!C34*8)+(Dec!C34*7)+(Jan!C34*6)+(Feb!C34*5)+(Mar!C34*4)+(Apr!C34*3)+(May!C34*2)+(Jun!C34*1)</f>
        <v>198225</v>
      </c>
      <c r="E34" s="8"/>
      <c r="F34" s="49">
        <f>(Jul!E34*12)+(Aug!E34*11)+(Sep!E34*10)+(Oct!E34*9)+(Nov!E34*8)+(Dec!E34*7)+(Jan!E34*6)+(Feb!E34*5)+(Mar!E34*4)+(Apr!E34*3)+(May!E34*2)+(Jun!E34*1)</f>
        <v>0</v>
      </c>
      <c r="G34" s="8"/>
      <c r="H34" s="31">
        <f>May!H34+G34</f>
        <v>143866</v>
      </c>
      <c r="I34" s="31">
        <f t="shared" si="0"/>
        <v>2098</v>
      </c>
      <c r="J34" s="49">
        <f>(Jul!C34*12+Jul!E34*12+Jul!G34)+(Aug!C34*11+Aug!E34*11+Aug!G34)+(Sep!C34*10+Sep!E34*10+Sep!G34)+(Oct!C34*9+Oct!E34*9+Oct!G34)+(Nov!C34*8+Nov!E34*8+Nov!G34)+(Dec!C34*7+Dec!E34*7+Dec!G34)+(Jan!C34*6+Jan!E34*6+Jan!G34)+(Feb!C34*5+Feb!E34*5+Feb!G34)+(Mar!C34*4+Mar!E34*4+Mar!G34)+(Apr!C34*3+Apr!E34*3+Apr!G34)+(May!C34*2+May!E34*2+May!G34)+(Jun!C34*1+Jun!E34*1+Jun!G34)</f>
        <v>342091</v>
      </c>
      <c r="K34" s="54"/>
      <c r="L34" s="49"/>
    </row>
    <row r="35" spans="1:12" s="1" customFormat="1" ht="15.75" customHeight="1" x14ac:dyDescent="0.2">
      <c r="A35" s="5" t="s">
        <v>29</v>
      </c>
      <c r="B35" s="6" t="s">
        <v>20</v>
      </c>
      <c r="C35" s="25">
        <v>5061</v>
      </c>
      <c r="D35" s="49">
        <f>(Jul!C35*12)+(Aug!C35*11)+(Sep!C35*10)+(Oct!C35*9)+(Nov!C35*8)+(Dec!C35*7)+(Jan!C35*6)+(Feb!C35*5)+(Mar!C35*4)+(Apr!C35*3)+(May!C35*2)+(Jun!C35*1)</f>
        <v>1339986</v>
      </c>
      <c r="E35" s="8"/>
      <c r="F35" s="49">
        <f>(Jul!E35*12)+(Aug!E35*11)+(Sep!E35*10)+(Oct!E35*9)+(Nov!E35*8)+(Dec!E35*7)+(Jan!E35*6)+(Feb!E35*5)+(Mar!E35*4)+(Apr!E35*3)+(May!E35*2)+(Jun!E35*1)</f>
        <v>3576</v>
      </c>
      <c r="G35" s="8">
        <v>6969</v>
      </c>
      <c r="H35" s="31">
        <f>May!H35+G35</f>
        <v>404026</v>
      </c>
      <c r="I35" s="31">
        <f t="shared" si="0"/>
        <v>12030</v>
      </c>
      <c r="J35" s="49">
        <f>(Jul!C35*12+Jul!E35*12+Jul!G35)+(Aug!C35*11+Aug!E35*11+Aug!G35)+(Sep!C35*10+Sep!E35*10+Sep!G35)+(Oct!C35*9+Oct!E35*9+Oct!G35)+(Nov!C35*8+Nov!E35*8+Nov!G35)+(Dec!C35*7+Dec!E35*7+Dec!G35)+(Jan!C35*6+Jan!E35*6+Jan!G35)+(Feb!C35*5+Feb!E35*5+Feb!G35)+(Mar!C35*4+Mar!E35*4+Mar!G35)+(Apr!C35*3+Apr!E35*3+Apr!G35)+(May!C35*2+May!E35*2+May!G35)+(Jun!C35*1+Jun!E35*1+Jun!G35)</f>
        <v>1747588</v>
      </c>
      <c r="K35" s="54"/>
      <c r="L35" s="49"/>
    </row>
    <row r="36" spans="1:12" s="11" customFormat="1" ht="15.75" customHeight="1" x14ac:dyDescent="0.2">
      <c r="A36" s="9" t="s">
        <v>32</v>
      </c>
      <c r="B36" s="10" t="s">
        <v>20</v>
      </c>
      <c r="C36" s="25"/>
      <c r="D36" s="49">
        <f>(Jul!C36*12)+(Aug!C36*11)+(Sep!C36*10)+(Oct!C36*9)+(Nov!C36*8)+(Dec!C36*7)+(Jan!C36*6)+(Feb!C36*5)+(Mar!C36*4)+(Apr!C36*3)+(May!C36*2)+(Jun!C36*1)</f>
        <v>19848</v>
      </c>
      <c r="E36" s="8"/>
      <c r="F36" s="49">
        <f>(Jul!E36*12)+(Aug!E36*11)+(Sep!E36*10)+(Oct!E36*9)+(Nov!E36*8)+(Dec!E36*7)+(Jan!E36*6)+(Feb!E36*5)+(Mar!E36*4)+(Apr!E36*3)+(May!E36*2)+(Jun!E36*1)</f>
        <v>0</v>
      </c>
      <c r="G36" s="8"/>
      <c r="H36" s="31">
        <f>May!H36+G36</f>
        <v>1654</v>
      </c>
      <c r="I36" s="31">
        <f t="shared" si="0"/>
        <v>0</v>
      </c>
      <c r="J36" s="49">
        <f>(Jul!C36*12+Jul!E36*12+Jul!G36)+(Aug!C36*11+Aug!E36*11+Aug!G36)+(Sep!C36*10+Sep!E36*10+Sep!G36)+(Oct!C36*9+Oct!E36*9+Oct!G36)+(Nov!C36*8+Nov!E36*8+Nov!G36)+(Dec!C36*7+Dec!E36*7+Dec!G36)+(Jan!C36*6+Jan!E36*6+Jan!G36)+(Feb!C36*5+Feb!E36*5+Feb!G36)+(Mar!C36*4+Mar!E36*4+Mar!G36)+(Apr!C36*3+Apr!E36*3+Apr!G36)+(May!C36*2+May!E36*2+May!G36)+(Jun!C36*1+Jun!E36*1+Jun!G36)</f>
        <v>21502</v>
      </c>
      <c r="K36" s="54"/>
      <c r="L36" s="49"/>
    </row>
    <row r="37" spans="1:12" s="1" customFormat="1" ht="15.75" customHeight="1" x14ac:dyDescent="0.2">
      <c r="A37" s="5" t="s">
        <v>33</v>
      </c>
      <c r="B37" s="6" t="s">
        <v>20</v>
      </c>
      <c r="C37" s="25">
        <v>836</v>
      </c>
      <c r="D37" s="49">
        <f>(Jul!C37*12)+(Aug!C37*11)+(Sep!C37*10)+(Oct!C37*9)+(Nov!C37*8)+(Dec!C37*7)+(Jan!C37*6)+(Feb!C37*5)+(Mar!C37*4)+(Apr!C37*3)+(May!C37*2)+(Jun!C37*1)</f>
        <v>177233</v>
      </c>
      <c r="E37" s="8"/>
      <c r="F37" s="49">
        <f>(Jul!E37*12)+(Aug!E37*11)+(Sep!E37*10)+(Oct!E37*9)+(Nov!E37*8)+(Dec!E37*7)+(Jan!E37*6)+(Feb!E37*5)+(Mar!E37*4)+(Apr!E37*3)+(May!E37*2)+(Jun!E37*1)</f>
        <v>0</v>
      </c>
      <c r="G37" s="8"/>
      <c r="H37" s="31">
        <f>May!H37+G37</f>
        <v>143573</v>
      </c>
      <c r="I37" s="31">
        <f t="shared" si="0"/>
        <v>836</v>
      </c>
      <c r="J37" s="49">
        <f>(Jul!C37*12+Jul!E37*12+Jul!G37)+(Aug!C37*11+Aug!E37*11+Aug!G37)+(Sep!C37*10+Sep!E37*10+Sep!G37)+(Oct!C37*9+Oct!E37*9+Oct!G37)+(Nov!C37*8+Nov!E37*8+Nov!G37)+(Dec!C37*7+Dec!E37*7+Dec!G37)+(Jan!C37*6+Jan!E37*6+Jan!G37)+(Feb!C37*5+Feb!E37*5+Feb!G37)+(Mar!C37*4+Mar!E37*4+Mar!G37)+(Apr!C37*3+Apr!E37*3+Apr!G37)+(May!C37*2+May!E37*2+May!G37)+(Jun!C37*1+Jun!E37*1+Jun!G37)</f>
        <v>320806</v>
      </c>
      <c r="K37" s="54"/>
      <c r="L37" s="49"/>
    </row>
    <row r="38" spans="1:12" s="1" customFormat="1" ht="15.75" customHeight="1" x14ac:dyDescent="0.2">
      <c r="A38" s="5" t="s">
        <v>34</v>
      </c>
      <c r="B38" s="6" t="s">
        <v>20</v>
      </c>
      <c r="C38" s="25">
        <v>2118</v>
      </c>
      <c r="D38" s="49">
        <f>(Jul!C38*12)+(Aug!C38*11)+(Sep!C38*10)+(Oct!C38*9)+(Nov!C38*8)+(Dec!C38*7)+(Jan!C38*6)+(Feb!C38*5)+(Mar!C38*4)+(Apr!C38*3)+(May!C38*2)+(Jun!C38*1)</f>
        <v>273949</v>
      </c>
      <c r="E38" s="8"/>
      <c r="F38" s="49">
        <f>(Jul!E38*12)+(Aug!E38*11)+(Sep!E38*10)+(Oct!E38*9)+(Nov!E38*8)+(Dec!E38*7)+(Jan!E38*6)+(Feb!E38*5)+(Mar!E38*4)+(Apr!E38*3)+(May!E38*2)+(Jun!E38*1)</f>
        <v>0</v>
      </c>
      <c r="G38" s="8">
        <v>11796</v>
      </c>
      <c r="H38" s="31">
        <f>May!H38+G38</f>
        <v>73002</v>
      </c>
      <c r="I38" s="31">
        <f t="shared" si="0"/>
        <v>13914</v>
      </c>
      <c r="J38" s="49">
        <f>(Jul!C38*12+Jul!E38*12+Jul!G38)+(Aug!C38*11+Aug!E38*11+Aug!G38)+(Sep!C38*10+Sep!E38*10+Sep!G38)+(Oct!C38*9+Oct!E38*9+Oct!G38)+(Nov!C38*8+Nov!E38*8+Nov!G38)+(Dec!C38*7+Dec!E38*7+Dec!G38)+(Jan!C38*6+Jan!E38*6+Jan!G38)+(Feb!C38*5+Feb!E38*5+Feb!G38)+(Mar!C38*4+Mar!E38*4+Mar!G38)+(Apr!C38*3+Apr!E38*3+Apr!G38)+(May!C38*2+May!E38*2+May!G38)+(Jun!C38*1+Jun!E38*1+Jun!G38)</f>
        <v>346951</v>
      </c>
      <c r="K38" s="54"/>
      <c r="L38" s="49"/>
    </row>
    <row r="39" spans="1:12" s="11" customFormat="1" ht="15.75" customHeight="1" x14ac:dyDescent="0.2">
      <c r="A39" s="9" t="s">
        <v>35</v>
      </c>
      <c r="B39" s="10" t="s">
        <v>20</v>
      </c>
      <c r="C39" s="25">
        <v>14435</v>
      </c>
      <c r="D39" s="49">
        <f>(Jul!C39*12)+(Aug!C39*11)+(Sep!C39*10)+(Oct!C39*9)+(Nov!C39*8)+(Dec!C39*7)+(Jan!C39*6)+(Feb!C39*5)+(Mar!C39*4)+(Apr!C39*3)+(May!C39*2)+(Jun!C39*1)</f>
        <v>1823520</v>
      </c>
      <c r="E39" s="8"/>
      <c r="F39" s="49">
        <f>(Jul!E39*12)+(Aug!E39*11)+(Sep!E39*10)+(Oct!E39*9)+(Nov!E39*8)+(Dec!E39*7)+(Jan!E39*6)+(Feb!E39*5)+(Mar!E39*4)+(Apr!E39*3)+(May!E39*2)+(Jun!E39*1)</f>
        <v>9096</v>
      </c>
      <c r="G39" s="8">
        <v>41967</v>
      </c>
      <c r="H39" s="31">
        <f>May!H39+G39</f>
        <v>1063277</v>
      </c>
      <c r="I39" s="31">
        <f t="shared" si="0"/>
        <v>56402</v>
      </c>
      <c r="J39" s="49">
        <f>(Jul!C39*12+Jul!E39*12+Jul!G39)+(Aug!C39*11+Aug!E39*11+Aug!G39)+(Sep!C39*10+Sep!E39*10+Sep!G39)+(Oct!C39*9+Oct!E39*9+Oct!G39)+(Nov!C39*8+Nov!E39*8+Nov!G39)+(Dec!C39*7+Dec!E39*7+Dec!G39)+(Jan!C39*6+Jan!E39*6+Jan!G39)+(Feb!C39*5+Feb!E39*5+Feb!G39)+(Mar!C39*4+Mar!E39*4+Mar!G39)+(Apr!C39*3+Apr!E39*3+Apr!G39)+(May!C39*2+May!E39*2+May!G39)+(Jun!C39*1+Jun!E39*1+Jun!G39)</f>
        <v>2895893</v>
      </c>
      <c r="K39" s="54"/>
      <c r="L39" s="49"/>
    </row>
    <row r="40" spans="1:12" s="1" customFormat="1" ht="15.75" customHeight="1" x14ac:dyDescent="0.2">
      <c r="A40" s="5" t="s">
        <v>38</v>
      </c>
      <c r="B40" s="6" t="s">
        <v>20</v>
      </c>
      <c r="C40" s="25">
        <v>6885</v>
      </c>
      <c r="D40" s="49">
        <f>(Jul!C40*12)+(Aug!C40*11)+(Sep!C40*10)+(Oct!C40*9)+(Nov!C40*8)+(Dec!C40*7)+(Jan!C40*6)+(Feb!C40*5)+(Mar!C40*4)+(Apr!C40*3)+(May!C40*2)+(Jun!C40*1)</f>
        <v>1021849</v>
      </c>
      <c r="E40" s="8"/>
      <c r="F40" s="49">
        <f>(Jul!E40*12)+(Aug!E40*11)+(Sep!E40*10)+(Oct!E40*9)+(Nov!E40*8)+(Dec!E40*7)+(Jan!E40*6)+(Feb!E40*5)+(Mar!E40*4)+(Apr!E40*3)+(May!E40*2)+(Jun!E40*1)</f>
        <v>6458</v>
      </c>
      <c r="G40" s="8">
        <v>30695</v>
      </c>
      <c r="H40" s="31">
        <f>May!H40+G40</f>
        <v>585448</v>
      </c>
      <c r="I40" s="31">
        <f t="shared" si="0"/>
        <v>37580</v>
      </c>
      <c r="J40" s="49">
        <f>(Jul!C40*12+Jul!E40*12+Jul!G40)+(Aug!C40*11+Aug!E40*11+Aug!G40)+(Sep!C40*10+Sep!E40*10+Sep!G40)+(Oct!C40*9+Oct!E40*9+Oct!G40)+(Nov!C40*8+Nov!E40*8+Nov!G40)+(Dec!C40*7+Dec!E40*7+Dec!G40)+(Jan!C40*6+Jan!E40*6+Jan!G40)+(Feb!C40*5+Feb!E40*5+Feb!G40)+(Mar!C40*4+Mar!E40*4+Mar!G40)+(Apr!C40*3+Apr!E40*3+Apr!G40)+(May!C40*2+May!E40*2+May!G40)+(Jun!C40*1+Jun!E40*1+Jun!G40)</f>
        <v>1613755</v>
      </c>
      <c r="K40" s="54"/>
      <c r="L40" s="49"/>
    </row>
    <row r="41" spans="1:12" s="11" customFormat="1" ht="15.75" customHeight="1" x14ac:dyDescent="0.2">
      <c r="A41" s="9" t="s">
        <v>39</v>
      </c>
      <c r="B41" s="10" t="s">
        <v>20</v>
      </c>
      <c r="C41" s="25"/>
      <c r="D41" s="49">
        <f>(Jul!C41*12)+(Aug!C41*11)+(Sep!C41*10)+(Oct!C41*9)+(Nov!C41*8)+(Dec!C41*7)+(Jan!C41*6)+(Feb!C41*5)+(Mar!C41*4)+(Apr!C41*3)+(May!C41*2)+(Jun!C41*1)</f>
        <v>521514</v>
      </c>
      <c r="E41" s="8"/>
      <c r="F41" s="49">
        <f>(Jul!E41*12)+(Aug!E41*11)+(Sep!E41*10)+(Oct!E41*9)+(Nov!E41*8)+(Dec!E41*7)+(Jan!E41*6)+(Feb!E41*5)+(Mar!E41*4)+(Apr!E41*3)+(May!E41*2)+(Jun!E41*1)</f>
        <v>110</v>
      </c>
      <c r="G41" s="8"/>
      <c r="H41" s="31">
        <f>May!H41+G41</f>
        <v>209509</v>
      </c>
      <c r="I41" s="31">
        <f t="shared" si="0"/>
        <v>0</v>
      </c>
      <c r="J41" s="49">
        <f>(Jul!C41*12+Jul!E41*12+Jul!G41)+(Aug!C41*11+Aug!E41*11+Aug!G41)+(Sep!C41*10+Sep!E41*10+Sep!G41)+(Oct!C41*9+Oct!E41*9+Oct!G41)+(Nov!C41*8+Nov!E41*8+Nov!G41)+(Dec!C41*7+Dec!E41*7+Dec!G41)+(Jan!C41*6+Jan!E41*6+Jan!G41)+(Feb!C41*5+Feb!E41*5+Feb!G41)+(Mar!C41*4+Mar!E41*4+Mar!G41)+(Apr!C41*3+Apr!E41*3+Apr!G41)+(May!C41*2+May!E41*2+May!G41)+(Jun!C41*1+Jun!E41*1+Jun!G41)</f>
        <v>731133</v>
      </c>
      <c r="K41" s="54"/>
      <c r="L41" s="49"/>
    </row>
    <row r="42" spans="1:12" s="1" customFormat="1" ht="15.75" customHeight="1" x14ac:dyDescent="0.2">
      <c r="A42" s="5" t="s">
        <v>41</v>
      </c>
      <c r="B42" s="6" t="s">
        <v>20</v>
      </c>
      <c r="C42" s="25">
        <v>3140</v>
      </c>
      <c r="D42" s="49">
        <f>(Jul!C42*12)+(Aug!C42*11)+(Sep!C42*10)+(Oct!C42*9)+(Nov!C42*8)+(Dec!C42*7)+(Jan!C42*6)+(Feb!C42*5)+(Mar!C42*4)+(Apr!C42*3)+(May!C42*2)+(Jun!C42*1)</f>
        <v>767369</v>
      </c>
      <c r="E42" s="8">
        <v>1254</v>
      </c>
      <c r="F42" s="49">
        <f>(Jul!E42*12)+(Aug!E42*11)+(Sep!E42*10)+(Oct!E42*9)+(Nov!E42*8)+(Dec!E42*7)+(Jan!E42*6)+(Feb!E42*5)+(Mar!E42*4)+(Apr!E42*3)+(May!E42*2)+(Jun!E42*1)</f>
        <v>1254</v>
      </c>
      <c r="G42" s="8">
        <v>50748</v>
      </c>
      <c r="H42" s="31">
        <f>May!H42+G42</f>
        <v>319559</v>
      </c>
      <c r="I42" s="31">
        <f t="shared" si="0"/>
        <v>55142</v>
      </c>
      <c r="J42" s="49">
        <f>(Jul!C42*12+Jul!E42*12+Jul!G42)+(Aug!C42*11+Aug!E42*11+Aug!G42)+(Sep!C42*10+Sep!E42*10+Sep!G42)+(Oct!C42*9+Oct!E42*9+Oct!G42)+(Nov!C42*8+Nov!E42*8+Nov!G42)+(Dec!C42*7+Dec!E42*7+Dec!G42)+(Jan!C42*6+Jan!E42*6+Jan!G42)+(Feb!C42*5+Feb!E42*5+Feb!G42)+(Mar!C42*4+Mar!E42*4+Mar!G42)+(Apr!C42*3+Apr!E42*3+Apr!G42)+(May!C42*2+May!E42*2+May!G42)+(Jun!C42*1+Jun!E42*1+Jun!G42)</f>
        <v>1088182</v>
      </c>
      <c r="K42" s="54"/>
      <c r="L42" s="49"/>
    </row>
    <row r="43" spans="1:12" s="1" customFormat="1" ht="15.75" customHeight="1" x14ac:dyDescent="0.2">
      <c r="A43" s="5" t="s">
        <v>42</v>
      </c>
      <c r="B43" s="6" t="s">
        <v>20</v>
      </c>
      <c r="C43" s="25">
        <v>7206</v>
      </c>
      <c r="D43" s="49">
        <f>(Jul!C43*12)+(Aug!C43*11)+(Sep!C43*10)+(Oct!C43*9)+(Nov!C43*8)+(Dec!C43*7)+(Jan!C43*6)+(Feb!C43*5)+(Mar!C43*4)+(Apr!C43*3)+(May!C43*2)+(Jun!C43*1)</f>
        <v>738020</v>
      </c>
      <c r="E43" s="8"/>
      <c r="F43" s="49">
        <f>(Jul!E43*12)+(Aug!E43*11)+(Sep!E43*10)+(Oct!E43*9)+(Nov!E43*8)+(Dec!E43*7)+(Jan!E43*6)+(Feb!E43*5)+(Mar!E43*4)+(Apr!E43*3)+(May!E43*2)+(Jun!E43*1)</f>
        <v>5382</v>
      </c>
      <c r="G43" s="8">
        <v>30694</v>
      </c>
      <c r="H43" s="31">
        <f>May!H43+G43</f>
        <v>338977</v>
      </c>
      <c r="I43" s="31">
        <f t="shared" si="0"/>
        <v>37900</v>
      </c>
      <c r="J43" s="49">
        <f>(Jul!C43*12+Jul!E43*12+Jul!G43)+(Aug!C43*11+Aug!E43*11+Aug!G43)+(Sep!C43*10+Sep!E43*10+Sep!G43)+(Oct!C43*9+Oct!E43*9+Oct!G43)+(Nov!C43*8+Nov!E43*8+Nov!G43)+(Dec!C43*7+Dec!E43*7+Dec!G43)+(Jan!C43*6+Jan!E43*6+Jan!G43)+(Feb!C43*5+Feb!E43*5+Feb!G43)+(Mar!C43*4+Mar!E43*4+Mar!G43)+(Apr!C43*3+Apr!E43*3+Apr!G43)+(May!C43*2+May!E43*2+May!G43)+(Jun!C43*1+Jun!E43*1+Jun!G43)</f>
        <v>1082379</v>
      </c>
      <c r="K43" s="54"/>
      <c r="L43" s="49"/>
    </row>
    <row r="44" spans="1:12" s="11" customFormat="1" ht="15.75" customHeight="1" x14ac:dyDescent="0.2">
      <c r="A44" s="9" t="s">
        <v>43</v>
      </c>
      <c r="B44" s="10" t="s">
        <v>20</v>
      </c>
      <c r="C44" s="25">
        <v>10652</v>
      </c>
      <c r="D44" s="49">
        <f>(Jul!C44*12)+(Aug!C44*11)+(Sep!C44*10)+(Oct!C44*9)+(Nov!C44*8)+(Dec!C44*7)+(Jan!C44*6)+(Feb!C44*5)+(Mar!C44*4)+(Apr!C44*3)+(May!C44*2)+(Jun!C44*1)</f>
        <v>968786</v>
      </c>
      <c r="E44" s="8"/>
      <c r="F44" s="49">
        <f>(Jul!E44*12)+(Aug!E44*11)+(Sep!E44*10)+(Oct!E44*9)+(Nov!E44*8)+(Dec!E44*7)+(Jan!E44*6)+(Feb!E44*5)+(Mar!E44*4)+(Apr!E44*3)+(May!E44*2)+(Jun!E44*1)</f>
        <v>12678</v>
      </c>
      <c r="G44" s="8">
        <v>40752</v>
      </c>
      <c r="H44" s="31">
        <f>May!H44+G44</f>
        <v>490904</v>
      </c>
      <c r="I44" s="31">
        <f t="shared" si="0"/>
        <v>51404</v>
      </c>
      <c r="J44" s="49">
        <f>(Jul!C44*12+Jul!E44*12+Jul!G44)+(Aug!C44*11+Aug!E44*11+Aug!G44)+(Sep!C44*10+Sep!E44*10+Sep!G44)+(Oct!C44*9+Oct!E44*9+Oct!G44)+(Nov!C44*8+Nov!E44*8+Nov!G44)+(Dec!C44*7+Dec!E44*7+Dec!G44)+(Jan!C44*6+Jan!E44*6+Jan!G44)+(Feb!C44*5+Feb!E44*5+Feb!G44)+(Mar!C44*4+Mar!E44*4+Mar!G44)+(Apr!C44*3+Apr!E44*3+Apr!G44)+(May!C44*2+May!E44*2+May!G44)+(Jun!C44*1+Jun!E44*1+Jun!G44)</f>
        <v>1472368</v>
      </c>
      <c r="K44" s="54"/>
      <c r="L44" s="49"/>
    </row>
    <row r="45" spans="1:12" s="1" customFormat="1" ht="15.75" customHeight="1" x14ac:dyDescent="0.2">
      <c r="A45" s="5" t="s">
        <v>48</v>
      </c>
      <c r="B45" s="6" t="s">
        <v>20</v>
      </c>
      <c r="C45" s="25">
        <v>1786</v>
      </c>
      <c r="D45" s="49">
        <f>(Jul!C45*12)+(Aug!C45*11)+(Sep!C45*10)+(Oct!C45*9)+(Nov!C45*8)+(Dec!C45*7)+(Jan!C45*6)+(Feb!C45*5)+(Mar!C45*4)+(Apr!C45*3)+(May!C45*2)+(Jun!C45*1)</f>
        <v>146875</v>
      </c>
      <c r="E45" s="8"/>
      <c r="F45" s="49">
        <f>(Jul!E45*12)+(Aug!E45*11)+(Sep!E45*10)+(Oct!E45*9)+(Nov!E45*8)+(Dec!E45*7)+(Jan!E45*6)+(Feb!E45*5)+(Mar!E45*4)+(Apr!E45*3)+(May!E45*2)+(Jun!E45*1)</f>
        <v>0</v>
      </c>
      <c r="G45" s="8">
        <v>4536</v>
      </c>
      <c r="H45" s="31">
        <f>May!H45+G45</f>
        <v>35282</v>
      </c>
      <c r="I45" s="31">
        <f t="shared" si="0"/>
        <v>6322</v>
      </c>
      <c r="J45" s="49">
        <f>(Jul!C45*12+Jul!E45*12+Jul!G45)+(Aug!C45*11+Aug!E45*11+Aug!G45)+(Sep!C45*10+Sep!E45*10+Sep!G45)+(Oct!C45*9+Oct!E45*9+Oct!G45)+(Nov!C45*8+Nov!E45*8+Nov!G45)+(Dec!C45*7+Dec!E45*7+Dec!G45)+(Jan!C45*6+Jan!E45*6+Jan!G45)+(Feb!C45*5+Feb!E45*5+Feb!G45)+(Mar!C45*4+Mar!E45*4+Mar!G45)+(Apr!C45*3+Apr!E45*3+Apr!G45)+(May!C45*2+May!E45*2+May!G45)+(Jun!C45*1+Jun!E45*1+Jun!G45)</f>
        <v>182157</v>
      </c>
      <c r="K45" s="54"/>
      <c r="L45" s="49"/>
    </row>
    <row r="46" spans="1:12" s="11" customFormat="1" ht="15.75" customHeight="1" x14ac:dyDescent="0.2">
      <c r="A46" s="9" t="s">
        <v>53</v>
      </c>
      <c r="B46" s="10" t="s">
        <v>20</v>
      </c>
      <c r="C46" s="25"/>
      <c r="D46" s="49">
        <f>(Jul!C46*12)+(Aug!C46*11)+(Sep!C46*10)+(Oct!C46*9)+(Nov!C46*8)+(Dec!C46*7)+(Jan!C46*6)+(Feb!C46*5)+(Mar!C46*4)+(Apr!C46*3)+(May!C46*2)+(Jun!C46*1)</f>
        <v>50503</v>
      </c>
      <c r="E46" s="8"/>
      <c r="F46" s="49">
        <f>(Jul!E46*12)+(Aug!E46*11)+(Sep!E46*10)+(Oct!E46*9)+(Nov!E46*8)+(Dec!E46*7)+(Jan!E46*6)+(Feb!E46*5)+(Mar!E46*4)+(Apr!E46*3)+(May!E46*2)+(Jun!E46*1)</f>
        <v>0</v>
      </c>
      <c r="G46" s="8"/>
      <c r="H46" s="31">
        <f>May!H46+G46</f>
        <v>1823</v>
      </c>
      <c r="I46" s="31">
        <f t="shared" si="0"/>
        <v>0</v>
      </c>
      <c r="J46" s="49">
        <f>(Jul!C46*12+Jul!E46*12+Jul!G46)+(Aug!C46*11+Aug!E46*11+Aug!G46)+(Sep!C46*10+Sep!E46*10+Sep!G46)+(Oct!C46*9+Oct!E46*9+Oct!G46)+(Nov!C46*8+Nov!E46*8+Nov!G46)+(Dec!C46*7+Dec!E46*7+Dec!G46)+(Jan!C46*6+Jan!E46*6+Jan!G46)+(Feb!C46*5+Feb!E46*5+Feb!G46)+(Mar!C46*4+Mar!E46*4+Mar!G46)+(Apr!C46*3+Apr!E46*3+Apr!G46)+(May!C46*2+May!E46*2+May!G46)+(Jun!C46*1+Jun!E46*1+Jun!G46)</f>
        <v>52326</v>
      </c>
      <c r="K46" s="54"/>
      <c r="L46" s="49"/>
    </row>
    <row r="47" spans="1:12" s="11" customFormat="1" ht="15.75" customHeight="1" x14ac:dyDescent="0.2">
      <c r="A47" s="9" t="s">
        <v>54</v>
      </c>
      <c r="B47" s="10" t="s">
        <v>20</v>
      </c>
      <c r="C47" s="25">
        <v>9524</v>
      </c>
      <c r="D47" s="49">
        <f>(Jul!C47*12)+(Aug!C47*11)+(Sep!C47*10)+(Oct!C47*9)+(Nov!C47*8)+(Dec!C47*7)+(Jan!C47*6)+(Feb!C47*5)+(Mar!C47*4)+(Apr!C47*3)+(May!C47*2)+(Jun!C47*1)</f>
        <v>1607895</v>
      </c>
      <c r="E47" s="8"/>
      <c r="F47" s="49">
        <f>(Jul!E47*12)+(Aug!E47*11)+(Sep!E47*10)+(Oct!E47*9)+(Nov!E47*8)+(Dec!E47*7)+(Jan!E47*6)+(Feb!E47*5)+(Mar!E47*4)+(Apr!E47*3)+(May!E47*2)+(Jun!E47*1)</f>
        <v>18539</v>
      </c>
      <c r="G47" s="8">
        <v>9518</v>
      </c>
      <c r="H47" s="31">
        <f>May!H47+G47</f>
        <v>965094</v>
      </c>
      <c r="I47" s="31">
        <f t="shared" si="0"/>
        <v>19042</v>
      </c>
      <c r="J47" s="49">
        <f>(Jul!C47*12+Jul!E47*12+Jul!G47)+(Aug!C47*11+Aug!E47*11+Aug!G47)+(Sep!C47*10+Sep!E47*10+Sep!G47)+(Oct!C47*9+Oct!E47*9+Oct!G47)+(Nov!C47*8+Nov!E47*8+Nov!G47)+(Dec!C47*7+Dec!E47*7+Dec!G47)+(Jan!C47*6+Jan!E47*6+Jan!G47)+(Feb!C47*5+Feb!E47*5+Feb!G47)+(Mar!C47*4+Mar!E47*4+Mar!G47)+(Apr!C47*3+Apr!E47*3+Apr!G47)+(May!C47*2+May!E47*2+May!G47)+(Jun!C47*1+Jun!E47*1+Jun!G47)</f>
        <v>2591528</v>
      </c>
      <c r="K47" s="54"/>
      <c r="L47" s="49"/>
    </row>
    <row r="48" spans="1:12" s="11" customFormat="1" ht="15.75" customHeight="1" x14ac:dyDescent="0.2">
      <c r="A48" s="9" t="s">
        <v>55</v>
      </c>
      <c r="B48" s="10" t="s">
        <v>20</v>
      </c>
      <c r="C48" s="25">
        <v>12333</v>
      </c>
      <c r="D48" s="49">
        <f>(Jul!C48*12)+(Aug!C48*11)+(Sep!C48*10)+(Oct!C48*9)+(Nov!C48*8)+(Dec!C48*7)+(Jan!C48*6)+(Feb!C48*5)+(Mar!C48*4)+(Apr!C48*3)+(May!C48*2)+(Jun!C48*1)</f>
        <v>1208000</v>
      </c>
      <c r="E48" s="8"/>
      <c r="F48" s="49">
        <f>(Jul!E48*12)+(Aug!E48*11)+(Sep!E48*10)+(Oct!E48*9)+(Nov!E48*8)+(Dec!E48*7)+(Jan!E48*6)+(Feb!E48*5)+(Mar!E48*4)+(Apr!E48*3)+(May!E48*2)+(Jun!E48*1)</f>
        <v>17700</v>
      </c>
      <c r="G48" s="8">
        <v>13828</v>
      </c>
      <c r="H48" s="31">
        <f>May!H48+G48</f>
        <v>395453</v>
      </c>
      <c r="I48" s="31">
        <f t="shared" si="0"/>
        <v>26161</v>
      </c>
      <c r="J48" s="49">
        <f>(Jul!C48*12+Jul!E48*12+Jul!G48)+(Aug!C48*11+Aug!E48*11+Aug!G48)+(Sep!C48*10+Sep!E48*10+Sep!G48)+(Oct!C48*9+Oct!E48*9+Oct!G48)+(Nov!C48*8+Nov!E48*8+Nov!G48)+(Dec!C48*7+Dec!E48*7+Dec!G48)+(Jan!C48*6+Jan!E48*6+Jan!G48)+(Feb!C48*5+Feb!E48*5+Feb!G48)+(Mar!C48*4+Mar!E48*4+Mar!G48)+(Apr!C48*3+Apr!E48*3+Apr!G48)+(May!C48*2+May!E48*2+May!G48)+(Jun!C48*1+Jun!E48*1+Jun!G48)</f>
        <v>1621153</v>
      </c>
      <c r="K48" s="54"/>
      <c r="L48" s="49"/>
    </row>
    <row r="49" spans="1:12" s="1" customFormat="1" ht="15.75" customHeight="1" x14ac:dyDescent="0.2">
      <c r="A49" s="5" t="s">
        <v>57</v>
      </c>
      <c r="B49" s="6" t="s">
        <v>20</v>
      </c>
      <c r="C49" s="25">
        <v>10648</v>
      </c>
      <c r="D49" s="49">
        <f>(Jul!C49*12)+(Aug!C49*11)+(Sep!C49*10)+(Oct!C49*9)+(Nov!C49*8)+(Dec!C49*7)+(Jan!C49*6)+(Feb!C49*5)+(Mar!C49*4)+(Apr!C49*3)+(May!C49*2)+(Jun!C49*1)</f>
        <v>1088810</v>
      </c>
      <c r="E49" s="8"/>
      <c r="F49" s="49">
        <f>(Jul!E49*12)+(Aug!E49*11)+(Sep!E49*10)+(Oct!E49*9)+(Nov!E49*8)+(Dec!E49*7)+(Jan!E49*6)+(Feb!E49*5)+(Mar!E49*4)+(Apr!E49*3)+(May!E49*2)+(Jun!E49*1)</f>
        <v>0</v>
      </c>
      <c r="G49" s="8">
        <v>8978</v>
      </c>
      <c r="H49" s="31">
        <f>May!H49+G49</f>
        <v>377411</v>
      </c>
      <c r="I49" s="31">
        <f t="shared" si="0"/>
        <v>19626</v>
      </c>
      <c r="J49" s="49">
        <f>(Jul!C49*12+Jul!E49*12+Jul!G49)+(Aug!C49*11+Aug!E49*11+Aug!G49)+(Sep!C49*10+Sep!E49*10+Sep!G49)+(Oct!C49*9+Oct!E49*9+Oct!G49)+(Nov!C49*8+Nov!E49*8+Nov!G49)+(Dec!C49*7+Dec!E49*7+Dec!G49)+(Jan!C49*6+Jan!E49*6+Jan!G49)+(Feb!C49*5+Feb!E49*5+Feb!G49)+(Mar!C49*4+Mar!E49*4+Mar!G49)+(Apr!C49*3+Apr!E49*3+Apr!G49)+(May!C49*2+May!E49*2+May!G49)+(Jun!C49*1+Jun!E49*1+Jun!G49)</f>
        <v>1466221</v>
      </c>
      <c r="K49" s="54"/>
      <c r="L49" s="49"/>
    </row>
    <row r="50" spans="1:12" s="1" customFormat="1" ht="15.75" customHeight="1" x14ac:dyDescent="0.2">
      <c r="A50" s="5" t="s">
        <v>58</v>
      </c>
      <c r="B50" s="6" t="s">
        <v>20</v>
      </c>
      <c r="C50" s="25">
        <v>3492</v>
      </c>
      <c r="D50" s="49">
        <f>(Jul!C50*12)+(Aug!C50*11)+(Sep!C50*10)+(Oct!C50*9)+(Nov!C50*8)+(Dec!C50*7)+(Jan!C50*6)+(Feb!C50*5)+(Mar!C50*4)+(Apr!C50*3)+(May!C50*2)+(Jun!C50*1)</f>
        <v>502987</v>
      </c>
      <c r="E50" s="8"/>
      <c r="F50" s="49">
        <f>(Jul!E50*12)+(Aug!E50*11)+(Sep!E50*10)+(Oct!E50*9)+(Nov!E50*8)+(Dec!E50*7)+(Jan!E50*6)+(Feb!E50*5)+(Mar!E50*4)+(Apr!E50*3)+(May!E50*2)+(Jun!E50*1)</f>
        <v>6360</v>
      </c>
      <c r="G50" s="8"/>
      <c r="H50" s="31">
        <f>May!H50+G50</f>
        <v>55725</v>
      </c>
      <c r="I50" s="31">
        <f t="shared" si="0"/>
        <v>3492</v>
      </c>
      <c r="J50" s="49">
        <f>(Jul!C50*12+Jul!E50*12+Jul!G50)+(Aug!C50*11+Aug!E50*11+Aug!G50)+(Sep!C50*10+Sep!E50*10+Sep!G50)+(Oct!C50*9+Oct!E50*9+Oct!G50)+(Nov!C50*8+Nov!E50*8+Nov!G50)+(Dec!C50*7+Dec!E50*7+Dec!G50)+(Jan!C50*6+Jan!E50*6+Jan!G50)+(Feb!C50*5+Feb!E50*5+Feb!G50)+(Mar!C50*4+Mar!E50*4+Mar!G50)+(Apr!C50*3+Apr!E50*3+Apr!G50)+(May!C50*2+May!E50*2+May!G50)+(Jun!C50*1+Jun!E50*1+Jun!G50)</f>
        <v>565072</v>
      </c>
      <c r="K50" s="54"/>
      <c r="L50" s="49"/>
    </row>
    <row r="51" spans="1:12" s="1" customFormat="1" ht="15.75" customHeight="1" x14ac:dyDescent="0.2">
      <c r="A51" s="5" t="s">
        <v>59</v>
      </c>
      <c r="B51" s="6" t="s">
        <v>20</v>
      </c>
      <c r="C51" s="25">
        <v>22922</v>
      </c>
      <c r="D51" s="49">
        <f>(Jul!C51*12)+(Aug!C51*11)+(Sep!C51*10)+(Oct!C51*9)+(Nov!C51*8)+(Dec!C51*7)+(Jan!C51*6)+(Feb!C51*5)+(Mar!C51*4)+(Apr!C51*3)+(May!C51*2)+(Jun!C51*1)</f>
        <v>1983826</v>
      </c>
      <c r="E51" s="8">
        <v>367</v>
      </c>
      <c r="F51" s="49">
        <f>(Jul!E51*12)+(Aug!E51*11)+(Sep!E51*10)+(Oct!E51*9)+(Nov!E51*8)+(Dec!E51*7)+(Jan!E51*6)+(Feb!E51*5)+(Mar!E51*4)+(Apr!E51*3)+(May!E51*2)+(Jun!E51*1)</f>
        <v>8889</v>
      </c>
      <c r="G51" s="8">
        <v>59602</v>
      </c>
      <c r="H51" s="31">
        <f>May!H51+G51</f>
        <v>939957</v>
      </c>
      <c r="I51" s="31">
        <f t="shared" si="0"/>
        <v>82891</v>
      </c>
      <c r="J51" s="49">
        <f>(Jul!C51*12+Jul!E51*12+Jul!G51)+(Aug!C51*11+Aug!E51*11+Aug!G51)+(Sep!C51*10+Sep!E51*10+Sep!G51)+(Oct!C51*9+Oct!E51*9+Oct!G51)+(Nov!C51*8+Nov!E51*8+Nov!G51)+(Dec!C51*7+Dec!E51*7+Dec!G51)+(Jan!C51*6+Jan!E51*6+Jan!G51)+(Feb!C51*5+Feb!E51*5+Feb!G51)+(Mar!C51*4+Mar!E51*4+Mar!G51)+(Apr!C51*3+Apr!E51*3+Apr!G51)+(May!C51*2+May!E51*2+May!G51)+(Jun!C51*1+Jun!E51*1+Jun!G51)</f>
        <v>2932672</v>
      </c>
      <c r="K51" s="54"/>
      <c r="L51" s="49"/>
    </row>
    <row r="52" spans="1:12" s="1" customFormat="1" ht="15.75" customHeight="1" x14ac:dyDescent="0.2">
      <c r="A52" s="5" t="s">
        <v>60</v>
      </c>
      <c r="B52" s="6" t="s">
        <v>20</v>
      </c>
      <c r="C52" s="25">
        <v>3719</v>
      </c>
      <c r="D52" s="49">
        <f>(Jul!C52*12)+(Aug!C52*11)+(Sep!C52*10)+(Oct!C52*9)+(Nov!C52*8)+(Dec!C52*7)+(Jan!C52*6)+(Feb!C52*5)+(Mar!C52*4)+(Apr!C52*3)+(May!C52*2)+(Jun!C52*1)</f>
        <v>342193</v>
      </c>
      <c r="E52" s="8"/>
      <c r="F52" s="49">
        <f>(Jul!E52*12)+(Aug!E52*11)+(Sep!E52*10)+(Oct!E52*9)+(Nov!E52*8)+(Dec!E52*7)+(Jan!E52*6)+(Feb!E52*5)+(Mar!E52*4)+(Apr!E52*3)+(May!E52*2)+(Jun!E52*1)</f>
        <v>10640</v>
      </c>
      <c r="G52" s="8">
        <v>1164</v>
      </c>
      <c r="H52" s="31">
        <f>May!H52+G52</f>
        <v>98687</v>
      </c>
      <c r="I52" s="31">
        <f t="shared" si="0"/>
        <v>4883</v>
      </c>
      <c r="J52" s="49">
        <f>(Jul!C52*12+Jul!E52*12+Jul!G52)+(Aug!C52*11+Aug!E52*11+Aug!G52)+(Sep!C52*10+Sep!E52*10+Sep!G52)+(Oct!C52*9+Oct!E52*9+Oct!G52)+(Nov!C52*8+Nov!E52*8+Nov!G52)+(Dec!C52*7+Dec!E52*7+Dec!G52)+(Jan!C52*6+Jan!E52*6+Jan!G52)+(Feb!C52*5+Feb!E52*5+Feb!G52)+(Mar!C52*4+Mar!E52*4+Mar!G52)+(Apr!C52*3+Apr!E52*3+Apr!G52)+(May!C52*2+May!E52*2+May!G52)+(Jun!C52*1+Jun!E52*1+Jun!G52)</f>
        <v>451520</v>
      </c>
      <c r="K52" s="54"/>
      <c r="L52" s="49"/>
    </row>
    <row r="53" spans="1:12" s="1" customFormat="1" ht="15.75" customHeight="1" x14ac:dyDescent="0.2">
      <c r="A53" s="5" t="s">
        <v>64</v>
      </c>
      <c r="B53" s="6" t="s">
        <v>20</v>
      </c>
      <c r="C53" s="25"/>
      <c r="D53" s="49">
        <f>(Jul!C53*12)+(Aug!C53*11)+(Sep!C53*10)+(Oct!C53*9)+(Nov!C53*8)+(Dec!C53*7)+(Jan!C53*6)+(Feb!C53*5)+(Mar!C53*4)+(Apr!C53*3)+(May!C53*2)+(Jun!C53*1)</f>
        <v>2269</v>
      </c>
      <c r="E53" s="8"/>
      <c r="F53" s="49">
        <f>(Jul!E53*12)+(Aug!E53*11)+(Sep!E53*10)+(Oct!E53*9)+(Nov!E53*8)+(Dec!E53*7)+(Jan!E53*6)+(Feb!E53*5)+(Mar!E53*4)+(Apr!E53*3)+(May!E53*2)+(Jun!E53*1)</f>
        <v>0</v>
      </c>
      <c r="G53" s="8"/>
      <c r="H53" s="31">
        <f>May!H53+G53</f>
        <v>2384</v>
      </c>
      <c r="I53" s="31">
        <f t="shared" si="0"/>
        <v>0</v>
      </c>
      <c r="J53" s="49">
        <f>(Jul!C53*12+Jul!E53*12+Jul!G53)+(Aug!C53*11+Aug!E53*11+Aug!G53)+(Sep!C53*10+Sep!E53*10+Sep!G53)+(Oct!C53*9+Oct!E53*9+Oct!G53)+(Nov!C53*8+Nov!E53*8+Nov!G53)+(Dec!C53*7+Dec!E53*7+Dec!G53)+(Jan!C53*6+Jan!E53*6+Jan!G53)+(Feb!C53*5+Feb!E53*5+Feb!G53)+(Mar!C53*4+Mar!E53*4+Mar!G53)+(Apr!C53*3+Apr!E53*3+Apr!G53)+(May!C53*2+May!E53*2+May!G53)+(Jun!C53*1+Jun!E53*1+Jun!G53)</f>
        <v>4653</v>
      </c>
      <c r="K53" s="54"/>
      <c r="L53" s="49"/>
    </row>
    <row r="54" spans="1:12" s="1" customFormat="1" ht="15.75" customHeight="1" x14ac:dyDescent="0.2">
      <c r="A54" s="5" t="s">
        <v>65</v>
      </c>
      <c r="B54" s="6" t="s">
        <v>20</v>
      </c>
      <c r="C54" s="25">
        <v>4332</v>
      </c>
      <c r="D54" s="49">
        <f>(Jul!C54*12)+(Aug!C54*11)+(Sep!C54*10)+(Oct!C54*9)+(Nov!C54*8)+(Dec!C54*7)+(Jan!C54*6)+(Feb!C54*5)+(Mar!C54*4)+(Apr!C54*3)+(May!C54*2)+(Jun!C54*1)</f>
        <v>761955</v>
      </c>
      <c r="E54" s="8"/>
      <c r="F54" s="49">
        <f>(Jul!E54*12)+(Aug!E54*11)+(Sep!E54*10)+(Oct!E54*9)+(Nov!E54*8)+(Dec!E54*7)+(Jan!E54*6)+(Feb!E54*5)+(Mar!E54*4)+(Apr!E54*3)+(May!E54*2)+(Jun!E54*1)</f>
        <v>0</v>
      </c>
      <c r="G54" s="8">
        <v>402</v>
      </c>
      <c r="H54" s="31">
        <f>May!H54+G54</f>
        <v>247968</v>
      </c>
      <c r="I54" s="31">
        <f t="shared" si="0"/>
        <v>4734</v>
      </c>
      <c r="J54" s="49">
        <f>(Jul!C54*12+Jul!E54*12+Jul!G54)+(Aug!C54*11+Aug!E54*11+Aug!G54)+(Sep!C54*10+Sep!E54*10+Sep!G54)+(Oct!C54*9+Oct!E54*9+Oct!G54)+(Nov!C54*8+Nov!E54*8+Nov!G54)+(Dec!C54*7+Dec!E54*7+Dec!G54)+(Jan!C54*6+Jan!E54*6+Jan!G54)+(Feb!C54*5+Feb!E54*5+Feb!G54)+(Mar!C54*4+Mar!E54*4+Mar!G54)+(Apr!C54*3+Apr!E54*3+Apr!G54)+(May!C54*2+May!E54*2+May!G54)+(Jun!C54*1+Jun!E54*1+Jun!G54)</f>
        <v>1009923</v>
      </c>
      <c r="K54" s="54"/>
      <c r="L54" s="49"/>
    </row>
    <row r="55" spans="1:12" s="1" customFormat="1" ht="15.75" customHeight="1" x14ac:dyDescent="0.2">
      <c r="A55" s="5" t="s">
        <v>66</v>
      </c>
      <c r="B55" s="6" t="s">
        <v>20</v>
      </c>
      <c r="C55" s="25">
        <v>12052</v>
      </c>
      <c r="D55" s="49">
        <f>(Jul!C55*12)+(Aug!C55*11)+(Sep!C55*10)+(Oct!C55*9)+(Nov!C55*8)+(Dec!C55*7)+(Jan!C55*6)+(Feb!C55*5)+(Mar!C55*4)+(Apr!C55*3)+(May!C55*2)+(Jun!C55*1)</f>
        <v>1288369</v>
      </c>
      <c r="E55" s="8"/>
      <c r="F55" s="49">
        <f>(Jul!E55*12)+(Aug!E55*11)+(Sep!E55*10)+(Oct!E55*9)+(Nov!E55*8)+(Dec!E55*7)+(Jan!E55*6)+(Feb!E55*5)+(Mar!E55*4)+(Apr!E55*3)+(May!E55*2)+(Jun!E55*1)</f>
        <v>26230</v>
      </c>
      <c r="G55" s="8">
        <v>54359</v>
      </c>
      <c r="H55" s="31">
        <f>May!H55+G55</f>
        <v>424869</v>
      </c>
      <c r="I55" s="31">
        <f t="shared" si="0"/>
        <v>66411</v>
      </c>
      <c r="J55" s="49">
        <f>(Jul!C55*12+Jul!E55*12+Jul!G55)+(Aug!C55*11+Aug!E55*11+Aug!G55)+(Sep!C55*10+Sep!E55*10+Sep!G55)+(Oct!C55*9+Oct!E55*9+Oct!G55)+(Nov!C55*8+Nov!E55*8+Nov!G55)+(Dec!C55*7+Dec!E55*7+Dec!G55)+(Jan!C55*6+Jan!E55*6+Jan!G55)+(Feb!C55*5+Feb!E55*5+Feb!G55)+(Mar!C55*4+Mar!E55*4+Mar!G55)+(Apr!C55*3+Apr!E55*3+Apr!G55)+(May!C55*2+May!E55*2+May!G55)+(Jun!C55*1+Jun!E55*1+Jun!G55)</f>
        <v>1739468</v>
      </c>
      <c r="K55" s="54"/>
      <c r="L55" s="49"/>
    </row>
    <row r="56" spans="1:12" s="11" customFormat="1" ht="15.75" customHeight="1" x14ac:dyDescent="0.2">
      <c r="A56" s="9" t="s">
        <v>67</v>
      </c>
      <c r="B56" s="10" t="s">
        <v>20</v>
      </c>
      <c r="C56" s="25"/>
      <c r="D56" s="49">
        <f>(Jul!C56*12)+(Aug!C56*11)+(Sep!C56*10)+(Oct!C56*9)+(Nov!C56*8)+(Dec!C56*7)+(Jan!C56*6)+(Feb!C56*5)+(Mar!C56*4)+(Apr!C56*3)+(May!C56*2)+(Jun!C56*1)</f>
        <v>103951</v>
      </c>
      <c r="E56" s="8"/>
      <c r="F56" s="49">
        <f>(Jul!E56*12)+(Aug!E56*11)+(Sep!E56*10)+(Oct!E56*9)+(Nov!E56*8)+(Dec!E56*7)+(Jan!E56*6)+(Feb!E56*5)+(Mar!E56*4)+(Apr!E56*3)+(May!E56*2)+(Jun!E56*1)</f>
        <v>0</v>
      </c>
      <c r="G56" s="8"/>
      <c r="H56" s="31">
        <f>May!H56+G56</f>
        <v>95816</v>
      </c>
      <c r="I56" s="31">
        <f t="shared" si="0"/>
        <v>0</v>
      </c>
      <c r="J56" s="49">
        <f>(Jul!C56*12+Jul!E56*12+Jul!G56)+(Aug!C56*11+Aug!E56*11+Aug!G56)+(Sep!C56*10+Sep!E56*10+Sep!G56)+(Oct!C56*9+Oct!E56*9+Oct!G56)+(Nov!C56*8+Nov!E56*8+Nov!G56)+(Dec!C56*7+Dec!E56*7+Dec!G56)+(Jan!C56*6+Jan!E56*6+Jan!G56)+(Feb!C56*5+Feb!E56*5+Feb!G56)+(Mar!C56*4+Mar!E56*4+Mar!G56)+(Apr!C56*3+Apr!E56*3+Apr!G56)+(May!C56*2+May!E56*2+May!G56)+(Jun!C56*1+Jun!E56*1+Jun!G56)</f>
        <v>199767</v>
      </c>
      <c r="K56" s="54"/>
      <c r="L56" s="49"/>
    </row>
    <row r="57" spans="1:12" s="1" customFormat="1" ht="15.75" customHeight="1" x14ac:dyDescent="0.2">
      <c r="A57" s="5" t="s">
        <v>68</v>
      </c>
      <c r="B57" s="6" t="s">
        <v>20</v>
      </c>
      <c r="C57" s="25">
        <v>2330</v>
      </c>
      <c r="D57" s="49">
        <f>(Jul!C57*12)+(Aug!C57*11)+(Sep!C57*10)+(Oct!C57*9)+(Nov!C57*8)+(Dec!C57*7)+(Jan!C57*6)+(Feb!C57*5)+(Mar!C57*4)+(Apr!C57*3)+(May!C57*2)+(Jun!C57*1)</f>
        <v>360190</v>
      </c>
      <c r="E57" s="8"/>
      <c r="F57" s="49">
        <f>(Jul!E57*12)+(Aug!E57*11)+(Sep!E57*10)+(Oct!E57*9)+(Nov!E57*8)+(Dec!E57*7)+(Jan!E57*6)+(Feb!E57*5)+(Mar!E57*4)+(Apr!E57*3)+(May!E57*2)+(Jun!E57*1)</f>
        <v>0</v>
      </c>
      <c r="G57" s="8">
        <v>359</v>
      </c>
      <c r="H57" s="31">
        <f>May!H57+G57</f>
        <v>135281</v>
      </c>
      <c r="I57" s="31">
        <f t="shared" si="0"/>
        <v>2689</v>
      </c>
      <c r="J57" s="49">
        <f>(Jul!C57*12+Jul!E57*12+Jul!G57)+(Aug!C57*11+Aug!E57*11+Aug!G57)+(Sep!C57*10+Sep!E57*10+Sep!G57)+(Oct!C57*9+Oct!E57*9+Oct!G57)+(Nov!C57*8+Nov!E57*8+Nov!G57)+(Dec!C57*7+Dec!E57*7+Dec!G57)+(Jan!C57*6+Jan!E57*6+Jan!G57)+(Feb!C57*5+Feb!E57*5+Feb!G57)+(Mar!C57*4+Mar!E57*4+Mar!G57)+(Apr!C57*3+Apr!E57*3+Apr!G57)+(May!C57*2+May!E57*2+May!G57)+(Jun!C57*1+Jun!E57*1+Jun!G57)</f>
        <v>495471</v>
      </c>
      <c r="K57" s="54"/>
      <c r="L57" s="49"/>
    </row>
    <row r="58" spans="1:12" s="11" customFormat="1" ht="15.75" customHeight="1" x14ac:dyDescent="0.2">
      <c r="A58" s="9" t="s">
        <v>69</v>
      </c>
      <c r="B58" s="10" t="s">
        <v>20</v>
      </c>
      <c r="C58" s="25">
        <v>1654</v>
      </c>
      <c r="D58" s="49">
        <f>(Jul!C58*12)+(Aug!C58*11)+(Sep!C58*10)+(Oct!C58*9)+(Nov!C58*8)+(Dec!C58*7)+(Jan!C58*6)+(Feb!C58*5)+(Mar!C58*4)+(Apr!C58*3)+(May!C58*2)+(Jun!C58*1)</f>
        <v>59057</v>
      </c>
      <c r="E58" s="8"/>
      <c r="F58" s="49">
        <f>(Jul!E58*12)+(Aug!E58*11)+(Sep!E58*10)+(Oct!E58*9)+(Nov!E58*8)+(Dec!E58*7)+(Jan!E58*6)+(Feb!E58*5)+(Mar!E58*4)+(Apr!E58*3)+(May!E58*2)+(Jun!E58*1)</f>
        <v>0</v>
      </c>
      <c r="G58" s="8">
        <v>8318</v>
      </c>
      <c r="H58" s="31">
        <f>May!H58+G58</f>
        <v>32057</v>
      </c>
      <c r="I58" s="31">
        <f t="shared" si="0"/>
        <v>9972</v>
      </c>
      <c r="J58" s="49">
        <f>(Jul!C58*12+Jul!E58*12+Jul!G58)+(Aug!C58*11+Aug!E58*11+Aug!G58)+(Sep!C58*10+Sep!E58*10+Sep!G58)+(Oct!C58*9+Oct!E58*9+Oct!G58)+(Nov!C58*8+Nov!E58*8+Nov!G58)+(Dec!C58*7+Dec!E58*7+Dec!G58)+(Jan!C58*6+Jan!E58*6+Jan!G58)+(Feb!C58*5+Feb!E58*5+Feb!G58)+(Mar!C58*4+Mar!E58*4+Mar!G58)+(Apr!C58*3+Apr!E58*3+Apr!G58)+(May!C58*2+May!E58*2+May!G58)+(Jun!C58*1+Jun!E58*1+Jun!G58)</f>
        <v>91114</v>
      </c>
      <c r="K58" s="54"/>
      <c r="L58" s="49"/>
    </row>
    <row r="59" spans="1:12" s="1" customFormat="1" ht="15.75" customHeight="1" x14ac:dyDescent="0.2">
      <c r="A59" s="5" t="s">
        <v>70</v>
      </c>
      <c r="B59" s="6" t="s">
        <v>20</v>
      </c>
      <c r="C59" s="25">
        <v>930</v>
      </c>
      <c r="D59" s="49">
        <f>(Jul!C59*12)+(Aug!C59*11)+(Sep!C59*10)+(Oct!C59*9)+(Nov!C59*8)+(Dec!C59*7)+(Jan!C59*6)+(Feb!C59*5)+(Mar!C59*4)+(Apr!C59*3)+(May!C59*2)+(Jun!C59*1)</f>
        <v>131116</v>
      </c>
      <c r="E59" s="8"/>
      <c r="F59" s="49">
        <f>(Jul!E59*12)+(Aug!E59*11)+(Sep!E59*10)+(Oct!E59*9)+(Nov!E59*8)+(Dec!E59*7)+(Jan!E59*6)+(Feb!E59*5)+(Mar!E59*4)+(Apr!E59*3)+(May!E59*2)+(Jun!E59*1)</f>
        <v>0</v>
      </c>
      <c r="G59" s="8"/>
      <c r="H59" s="31">
        <f>May!H59+G59</f>
        <v>49692</v>
      </c>
      <c r="I59" s="31">
        <f t="shared" si="0"/>
        <v>930</v>
      </c>
      <c r="J59" s="49">
        <f>(Jul!C59*12+Jul!E59*12+Jul!G59)+(Aug!C59*11+Aug!E59*11+Aug!G59)+(Sep!C59*10+Sep!E59*10+Sep!G59)+(Oct!C59*9+Oct!E59*9+Oct!G59)+(Nov!C59*8+Nov!E59*8+Nov!G59)+(Dec!C59*7+Dec!E59*7+Dec!G59)+(Jan!C59*6+Jan!E59*6+Jan!G59)+(Feb!C59*5+Feb!E59*5+Feb!G59)+(Mar!C59*4+Mar!E59*4+Mar!G59)+(Apr!C59*3+Apr!E59*3+Apr!G59)+(May!C59*2+May!E59*2+May!G59)+(Jun!C59*1+Jun!E59*1+Jun!G59)</f>
        <v>180808</v>
      </c>
      <c r="K59" s="54"/>
      <c r="L59" s="49"/>
    </row>
    <row r="60" spans="1:12" s="11" customFormat="1" ht="15.75" customHeight="1" x14ac:dyDescent="0.2">
      <c r="A60" s="9" t="s">
        <v>71</v>
      </c>
      <c r="B60" s="10" t="s">
        <v>20</v>
      </c>
      <c r="C60" s="25">
        <v>37797</v>
      </c>
      <c r="D60" s="49">
        <f>(Jul!C60*12)+(Aug!C60*11)+(Sep!C60*10)+(Oct!C60*9)+(Nov!C60*8)+(Dec!C60*7)+(Jan!C60*6)+(Feb!C60*5)+(Mar!C60*4)+(Apr!C60*3)+(May!C60*2)+(Jun!C60*1)</f>
        <v>3258588</v>
      </c>
      <c r="E60" s="8">
        <v>594</v>
      </c>
      <c r="F60" s="49">
        <f>(Jul!E60*12)+(Aug!E60*11)+(Sep!E60*10)+(Oct!E60*9)+(Nov!E60*8)+(Dec!E60*7)+(Jan!E60*6)+(Feb!E60*5)+(Mar!E60*4)+(Apr!E60*3)+(May!E60*2)+(Jun!E60*1)</f>
        <v>86505</v>
      </c>
      <c r="G60" s="8">
        <v>114200</v>
      </c>
      <c r="H60" s="31">
        <f>May!H60+G60</f>
        <v>1453714</v>
      </c>
      <c r="I60" s="31">
        <f t="shared" si="0"/>
        <v>152591</v>
      </c>
      <c r="J60" s="49">
        <f>(Jul!C60*12+Jul!E60*12+Jul!G60)+(Aug!C60*11+Aug!E60*11+Aug!G60)+(Sep!C60*10+Sep!E60*10+Sep!G60)+(Oct!C60*9+Oct!E60*9+Oct!G60)+(Nov!C60*8+Nov!E60*8+Nov!G60)+(Dec!C60*7+Dec!E60*7+Dec!G60)+(Jan!C60*6+Jan!E60*6+Jan!G60)+(Feb!C60*5+Feb!E60*5+Feb!G60)+(Mar!C60*4+Mar!E60*4+Mar!G60)+(Apr!C60*3+Apr!E60*3+Apr!G60)+(May!C60*2+May!E60*2+May!G60)+(Jun!C60*1+Jun!E60*1+Jun!G60)</f>
        <v>4798807</v>
      </c>
      <c r="K60" s="54"/>
      <c r="L60" s="49"/>
    </row>
    <row r="61" spans="1:12" s="1" customFormat="1" ht="15.75" customHeight="1" x14ac:dyDescent="0.2">
      <c r="A61" s="5" t="s">
        <v>72</v>
      </c>
      <c r="B61" s="6" t="s">
        <v>20</v>
      </c>
      <c r="C61" s="25">
        <v>263</v>
      </c>
      <c r="D61" s="49">
        <f>(Jul!C61*12)+(Aug!C61*11)+(Sep!C61*10)+(Oct!C61*9)+(Nov!C61*8)+(Dec!C61*7)+(Jan!C61*6)+(Feb!C61*5)+(Mar!C61*4)+(Apr!C61*3)+(May!C61*2)+(Jun!C61*1)</f>
        <v>232085</v>
      </c>
      <c r="E61" s="8"/>
      <c r="F61" s="49">
        <f>(Jul!E61*12)+(Aug!E61*11)+(Sep!E61*10)+(Oct!E61*9)+(Nov!E61*8)+(Dec!E61*7)+(Jan!E61*6)+(Feb!E61*5)+(Mar!E61*4)+(Apr!E61*3)+(May!E61*2)+(Jun!E61*1)</f>
        <v>0</v>
      </c>
      <c r="G61" s="8"/>
      <c r="H61" s="31">
        <f>May!H61+G61</f>
        <v>85256</v>
      </c>
      <c r="I61" s="31">
        <f t="shared" si="0"/>
        <v>263</v>
      </c>
      <c r="J61" s="49">
        <f>(Jul!C61*12+Jul!E61*12+Jul!G61)+(Aug!C61*11+Aug!E61*11+Aug!G61)+(Sep!C61*10+Sep!E61*10+Sep!G61)+(Oct!C61*9+Oct!E61*9+Oct!G61)+(Nov!C61*8+Nov!E61*8+Nov!G61)+(Dec!C61*7+Dec!E61*7+Dec!G61)+(Jan!C61*6+Jan!E61*6+Jan!G61)+(Feb!C61*5+Feb!E61*5+Feb!G61)+(Mar!C61*4+Mar!E61*4+Mar!G61)+(Apr!C61*3+Apr!E61*3+Apr!G61)+(May!C61*2+May!E61*2+May!G61)+(Jun!C61*1+Jun!E61*1+Jun!G61)</f>
        <v>317341</v>
      </c>
      <c r="K61" s="54"/>
      <c r="L61" s="49"/>
    </row>
    <row r="62" spans="1:12" s="11" customFormat="1" ht="15.75" customHeight="1" x14ac:dyDescent="0.2">
      <c r="A62" s="9" t="s">
        <v>73</v>
      </c>
      <c r="B62" s="10" t="s">
        <v>20</v>
      </c>
      <c r="C62" s="25"/>
      <c r="D62" s="49">
        <f>(Jul!C62*12)+(Aug!C62*11)+(Sep!C62*10)+(Oct!C62*9)+(Nov!C62*8)+(Dec!C62*7)+(Jan!C62*6)+(Feb!C62*5)+(Mar!C62*4)+(Apr!C62*3)+(May!C62*2)+(Jun!C62*1)</f>
        <v>43881</v>
      </c>
      <c r="E62" s="8"/>
      <c r="F62" s="49">
        <f>(Jul!E62*12)+(Aug!E62*11)+(Sep!E62*10)+(Oct!E62*9)+(Nov!E62*8)+(Dec!E62*7)+(Jan!E62*6)+(Feb!E62*5)+(Mar!E62*4)+(Apr!E62*3)+(May!E62*2)+(Jun!E62*1)</f>
        <v>0</v>
      </c>
      <c r="G62" s="8"/>
      <c r="H62" s="31">
        <f>May!H62+G62</f>
        <v>11325</v>
      </c>
      <c r="I62" s="31">
        <f t="shared" si="0"/>
        <v>0</v>
      </c>
      <c r="J62" s="49">
        <f>(Jul!C62*12+Jul!E62*12+Jul!G62)+(Aug!C62*11+Aug!E62*11+Aug!G62)+(Sep!C62*10+Sep!E62*10+Sep!G62)+(Oct!C62*9+Oct!E62*9+Oct!G62)+(Nov!C62*8+Nov!E62*8+Nov!G62)+(Dec!C62*7+Dec!E62*7+Dec!G62)+(Jan!C62*6+Jan!E62*6+Jan!G62)+(Feb!C62*5+Feb!E62*5+Feb!G62)+(Mar!C62*4+Mar!E62*4+Mar!G62)+(Apr!C62*3+Apr!E62*3+Apr!G62)+(May!C62*2+May!E62*2+May!G62)+(Jun!C62*1+Jun!E62*1+Jun!G62)</f>
        <v>55206</v>
      </c>
      <c r="K62" s="54"/>
      <c r="L62" s="49"/>
    </row>
    <row r="63" spans="1:12" s="1" customFormat="1" ht="15.75" customHeight="1" x14ac:dyDescent="0.2">
      <c r="A63" s="5" t="s">
        <v>126</v>
      </c>
      <c r="B63" s="6" t="s">
        <v>20</v>
      </c>
      <c r="C63" s="25">
        <v>6721</v>
      </c>
      <c r="D63" s="49">
        <f>(Jul!C63*12)+(Aug!C63*11)+(Sep!C63*10)+(Oct!C63*9)+(Nov!C63*8)+(Dec!C63*7)+(Jan!C63*6)+(Feb!C63*5)+(Mar!C63*4)+(Apr!C63*3)+(May!C63*2)+(Jun!C63*1)</f>
        <v>672322</v>
      </c>
      <c r="E63" s="8"/>
      <c r="F63" s="49">
        <f>(Jul!E63*12)+(Aug!E63*11)+(Sep!E63*10)+(Oct!E63*9)+(Nov!E63*8)+(Dec!E63*7)+(Jan!E63*6)+(Feb!E63*5)+(Mar!E63*4)+(Apr!E63*3)+(May!E63*2)+(Jun!E63*1)</f>
        <v>0</v>
      </c>
      <c r="G63" s="8">
        <v>68477</v>
      </c>
      <c r="H63" s="31">
        <f>May!H63+G63</f>
        <v>352228</v>
      </c>
      <c r="I63" s="31">
        <f t="shared" si="0"/>
        <v>75198</v>
      </c>
      <c r="J63" s="49">
        <f>(Jul!C63*12+Jul!E63*12+Jul!G63)+(Aug!C63*11+Aug!E63*11+Aug!G63)+(Sep!C63*10+Sep!E63*10+Sep!G63)+(Oct!C63*9+Oct!E63*9+Oct!G63)+(Nov!C63*8+Nov!E63*8+Nov!G63)+(Dec!C63*7+Dec!E63*7+Dec!G63)+(Jan!C63*6+Jan!E63*6+Jan!G63)+(Feb!C63*5+Feb!E63*5+Feb!G63)+(Mar!C63*4+Mar!E63*4+Mar!G63)+(Apr!C63*3+Apr!E63*3+Apr!G63)+(May!C63*2+May!E63*2+May!G63)+(Jun!C63*1+Jun!E63*1+Jun!G63)</f>
        <v>1024550</v>
      </c>
      <c r="K63" s="54"/>
      <c r="L63" s="49"/>
    </row>
    <row r="64" spans="1:12" s="1" customFormat="1" ht="15.75" customHeight="1" x14ac:dyDescent="0.2">
      <c r="A64" s="5" t="s">
        <v>74</v>
      </c>
      <c r="B64" s="6" t="s">
        <v>20</v>
      </c>
      <c r="C64" s="25"/>
      <c r="D64" s="49">
        <f>(Jul!C64*12)+(Aug!C64*11)+(Sep!C64*10)+(Oct!C64*9)+(Nov!C64*8)+(Dec!C64*7)+(Jan!C64*6)+(Feb!C64*5)+(Mar!C64*4)+(Apr!C64*3)+(May!C64*2)+(Jun!C64*1)</f>
        <v>29602</v>
      </c>
      <c r="E64" s="8"/>
      <c r="F64" s="49">
        <f>(Jul!E64*12)+(Aug!E64*11)+(Sep!E64*10)+(Oct!E64*9)+(Nov!E64*8)+(Dec!E64*7)+(Jan!E64*6)+(Feb!E64*5)+(Mar!E64*4)+(Apr!E64*3)+(May!E64*2)+(Jun!E64*1)</f>
        <v>0</v>
      </c>
      <c r="G64" s="8"/>
      <c r="H64" s="31">
        <f>May!H64+G64</f>
        <v>9336</v>
      </c>
      <c r="I64" s="31">
        <f t="shared" ref="I64:I71" si="1">C64+E64+G64</f>
        <v>0</v>
      </c>
      <c r="J64" s="49">
        <f>(Jul!C64*12+Jul!E64*12+Jul!G64)+(Aug!C64*11+Aug!E64*11+Aug!G64)+(Sep!C64*10+Sep!E64*10+Sep!G64)+(Oct!C64*9+Oct!E64*9+Oct!G64)+(Nov!C64*8+Nov!E64*8+Nov!G64)+(Dec!C64*7+Dec!E64*7+Dec!G64)+(Jan!C64*6+Jan!E64*6+Jan!G64)+(Feb!C64*5+Feb!E64*5+Feb!G64)+(Mar!C64*4+Mar!E64*4+Mar!G64)+(Apr!C64*3+Apr!E64*3+Apr!G64)+(May!C64*2+May!E64*2+May!G64)+(Jun!C64*1+Jun!E64*1+Jun!G64)</f>
        <v>38938</v>
      </c>
      <c r="K64" s="54"/>
      <c r="L64" s="49"/>
    </row>
    <row r="65" spans="1:12" s="11" customFormat="1" ht="15.75" customHeight="1" x14ac:dyDescent="0.2">
      <c r="A65" s="9" t="s">
        <v>76</v>
      </c>
      <c r="B65" s="10" t="s">
        <v>20</v>
      </c>
      <c r="C65" s="25"/>
      <c r="D65" s="49">
        <f>(Jul!C65*12)+(Aug!C65*11)+(Sep!C65*10)+(Oct!C65*9)+(Nov!C65*8)+(Dec!C65*7)+(Jan!C65*6)+(Feb!C65*5)+(Mar!C65*4)+(Apr!C65*3)+(May!C65*2)+(Jun!C65*1)</f>
        <v>66044</v>
      </c>
      <c r="E65" s="8"/>
      <c r="F65" s="49">
        <f>(Jul!E65*12)+(Aug!E65*11)+(Sep!E65*10)+(Oct!E65*9)+(Nov!E65*8)+(Dec!E65*7)+(Jan!E65*6)+(Feb!E65*5)+(Mar!E65*4)+(Apr!E65*3)+(May!E65*2)+(Jun!E65*1)</f>
        <v>3333</v>
      </c>
      <c r="G65" s="8"/>
      <c r="H65" s="31">
        <f>May!H65+G65</f>
        <v>3939</v>
      </c>
      <c r="I65" s="31">
        <f t="shared" si="1"/>
        <v>0</v>
      </c>
      <c r="J65" s="49">
        <f>(Jul!C65*12+Jul!E65*12+Jul!G65)+(Aug!C65*11+Aug!E65*11+Aug!G65)+(Sep!C65*10+Sep!E65*10+Sep!G65)+(Oct!C65*9+Oct!E65*9+Oct!G65)+(Nov!C65*8+Nov!E65*8+Nov!G65)+(Dec!C65*7+Dec!E65*7+Dec!G65)+(Jan!C65*6+Jan!E65*6+Jan!G65)+(Feb!C65*5+Feb!E65*5+Feb!G65)+(Mar!C65*4+Mar!E65*4+Mar!G65)+(Apr!C65*3+Apr!E65*3+Apr!G65)+(May!C65*2+May!E65*2+May!G65)+(Jun!C65*1+Jun!E65*1+Jun!G65)</f>
        <v>73316</v>
      </c>
      <c r="K65" s="54"/>
      <c r="L65" s="49"/>
    </row>
    <row r="66" spans="1:12" s="11" customFormat="1" ht="15.75" customHeight="1" x14ac:dyDescent="0.2">
      <c r="A66" s="9" t="s">
        <v>77</v>
      </c>
      <c r="B66" s="10" t="s">
        <v>20</v>
      </c>
      <c r="C66" s="25">
        <v>988</v>
      </c>
      <c r="D66" s="49">
        <f>(Jul!C66*12)+(Aug!C66*11)+(Sep!C66*10)+(Oct!C66*9)+(Nov!C66*8)+(Dec!C66*7)+(Jan!C66*6)+(Feb!C66*5)+(Mar!C66*4)+(Apr!C66*3)+(May!C66*2)+(Jun!C66*1)</f>
        <v>108183</v>
      </c>
      <c r="E66" s="8"/>
      <c r="F66" s="49">
        <f>(Jul!E66*12)+(Aug!E66*11)+(Sep!E66*10)+(Oct!E66*9)+(Nov!E66*8)+(Dec!E66*7)+(Jan!E66*6)+(Feb!E66*5)+(Mar!E66*4)+(Apr!E66*3)+(May!E66*2)+(Jun!E66*1)</f>
        <v>0</v>
      </c>
      <c r="G66" s="8">
        <v>336</v>
      </c>
      <c r="H66" s="31">
        <f>May!H66+G66</f>
        <v>26248</v>
      </c>
      <c r="I66" s="31">
        <f t="shared" si="1"/>
        <v>1324</v>
      </c>
      <c r="J66" s="49">
        <f>(Jul!C66*12+Jul!E66*12+Jul!G66)+(Aug!C66*11+Aug!E66*11+Aug!G66)+(Sep!C66*10+Sep!E66*10+Sep!G66)+(Oct!C66*9+Oct!E66*9+Oct!G66)+(Nov!C66*8+Nov!E66*8+Nov!G66)+(Dec!C66*7+Dec!E66*7+Dec!G66)+(Jan!C66*6+Jan!E66*6+Jan!G66)+(Feb!C66*5+Feb!E66*5+Feb!G66)+(Mar!C66*4+Mar!E66*4+Mar!G66)+(Apr!C66*3+Apr!E66*3+Apr!G66)+(May!C66*2+May!E66*2+May!G66)+(Jun!C66*1+Jun!E66*1+Jun!G66)</f>
        <v>134431</v>
      </c>
      <c r="K66" s="54"/>
      <c r="L66" s="49"/>
    </row>
    <row r="67" spans="1:12" s="11" customFormat="1" ht="15.75" customHeight="1" x14ac:dyDescent="0.2">
      <c r="A67" s="9" t="s">
        <v>78</v>
      </c>
      <c r="B67" s="10" t="s">
        <v>20</v>
      </c>
      <c r="C67" s="25"/>
      <c r="D67" s="49">
        <f>(Jul!C67*12)+(Aug!C67*11)+(Sep!C67*10)+(Oct!C67*9)+(Nov!C67*8)+(Dec!C67*7)+(Jan!C67*6)+(Feb!C67*5)+(Mar!C67*4)+(Apr!C67*3)+(May!C67*2)+(Jun!C67*1)</f>
        <v>6858</v>
      </c>
      <c r="E67" s="8"/>
      <c r="F67" s="49">
        <f>(Jul!E67*12)+(Aug!E67*11)+(Sep!E67*10)+(Oct!E67*9)+(Nov!E67*8)+(Dec!E67*7)+(Jan!E67*6)+(Feb!E67*5)+(Mar!E67*4)+(Apr!E67*3)+(May!E67*2)+(Jun!E67*1)</f>
        <v>0</v>
      </c>
      <c r="G67" s="8"/>
      <c r="H67" s="31">
        <f>May!H67+G67</f>
        <v>8589</v>
      </c>
      <c r="I67" s="31">
        <f t="shared" si="1"/>
        <v>0</v>
      </c>
      <c r="J67" s="49">
        <f>(Jul!C67*12+Jul!E67*12+Jul!G67)+(Aug!C67*11+Aug!E67*11+Aug!G67)+(Sep!C67*10+Sep!E67*10+Sep!G67)+(Oct!C67*9+Oct!E67*9+Oct!G67)+(Nov!C67*8+Nov!E67*8+Nov!G67)+(Dec!C67*7+Dec!E67*7+Dec!G67)+(Jan!C67*6+Jan!E67*6+Jan!G67)+(Feb!C67*5+Feb!E67*5+Feb!G67)+(Mar!C67*4+Mar!E67*4+Mar!G67)+(Apr!C67*3+Apr!E67*3+Apr!G67)+(May!C67*2+May!E67*2+May!G67)+(Jun!C67*1+Jun!E67*1+Jun!G67)</f>
        <v>15447</v>
      </c>
      <c r="K67" s="54"/>
      <c r="L67" s="49"/>
    </row>
    <row r="68" spans="1:12" s="1" customFormat="1" ht="15.75" customHeight="1" x14ac:dyDescent="0.2">
      <c r="A68" s="5" t="s">
        <v>79</v>
      </c>
      <c r="B68" s="6" t="s">
        <v>20</v>
      </c>
      <c r="C68" s="25">
        <v>1783</v>
      </c>
      <c r="D68" s="49">
        <f>(Jul!C68*12)+(Aug!C68*11)+(Sep!C68*10)+(Oct!C68*9)+(Nov!C68*8)+(Dec!C68*7)+(Jan!C68*6)+(Feb!C68*5)+(Mar!C68*4)+(Apr!C68*3)+(May!C68*2)+(Jun!C68*1)</f>
        <v>37282</v>
      </c>
      <c r="E68" s="8"/>
      <c r="F68" s="49">
        <f>(Jul!E68*12)+(Aug!E68*11)+(Sep!E68*10)+(Oct!E68*9)+(Nov!E68*8)+(Dec!E68*7)+(Jan!E68*6)+(Feb!E68*5)+(Mar!E68*4)+(Apr!E68*3)+(May!E68*2)+(Jun!E68*1)</f>
        <v>0</v>
      </c>
      <c r="G68" s="8">
        <v>10983</v>
      </c>
      <c r="H68" s="31">
        <f>May!H68+G68</f>
        <v>60196</v>
      </c>
      <c r="I68" s="31">
        <f t="shared" si="1"/>
        <v>12766</v>
      </c>
      <c r="J68" s="49">
        <f>(Jul!C68*12+Jul!E68*12+Jul!G68)+(Aug!C68*11+Aug!E68*11+Aug!G68)+(Sep!C68*10+Sep!E68*10+Sep!G68)+(Oct!C68*9+Oct!E68*9+Oct!G68)+(Nov!C68*8+Nov!E68*8+Nov!G68)+(Dec!C68*7+Dec!E68*7+Dec!G68)+(Jan!C68*6+Jan!E68*6+Jan!G68)+(Feb!C68*5+Feb!E68*5+Feb!G68)+(Mar!C68*4+Mar!E68*4+Mar!G68)+(Apr!C68*3+Apr!E68*3+Apr!G68)+(May!C68*2+May!E68*2+May!G68)+(Jun!C68*1+Jun!E68*1+Jun!G68)</f>
        <v>97478</v>
      </c>
      <c r="K68" s="54"/>
      <c r="L68" s="49"/>
    </row>
    <row r="69" spans="1:12" s="11" customFormat="1" ht="15.75" customHeight="1" x14ac:dyDescent="0.2">
      <c r="A69" s="9" t="s">
        <v>83</v>
      </c>
      <c r="B69" s="10" t="s">
        <v>20</v>
      </c>
      <c r="C69" s="25">
        <v>4749</v>
      </c>
      <c r="D69" s="49">
        <f>(Jul!C69*12)+(Aug!C69*11)+(Sep!C69*10)+(Oct!C69*9)+(Nov!C69*8)+(Dec!C69*7)+(Jan!C69*6)+(Feb!C69*5)+(Mar!C69*4)+(Apr!C69*3)+(May!C69*2)+(Jun!C69*1)</f>
        <v>204320</v>
      </c>
      <c r="E69" s="8"/>
      <c r="F69" s="49">
        <f>(Jul!E69*12)+(Aug!E69*11)+(Sep!E69*10)+(Oct!E69*9)+(Nov!E69*8)+(Dec!E69*7)+(Jan!E69*6)+(Feb!E69*5)+(Mar!E69*4)+(Apr!E69*3)+(May!E69*2)+(Jun!E69*1)</f>
        <v>0</v>
      </c>
      <c r="G69" s="8">
        <v>40643</v>
      </c>
      <c r="H69" s="31">
        <f>May!H69+G69</f>
        <v>240966</v>
      </c>
      <c r="I69" s="31">
        <f t="shared" si="1"/>
        <v>45392</v>
      </c>
      <c r="J69" s="49">
        <f>(Jul!C69*12+Jul!E69*12+Jul!G69)+(Aug!C69*11+Aug!E69*11+Aug!G69)+(Sep!C69*10+Sep!E69*10+Sep!G69)+(Oct!C69*9+Oct!E69*9+Oct!G69)+(Nov!C69*8+Nov!E69*8+Nov!G69)+(Dec!C69*7+Dec!E69*7+Dec!G69)+(Jan!C69*6+Jan!E69*6+Jan!G69)+(Feb!C69*5+Feb!E69*5+Feb!G69)+(Mar!C69*4+Mar!E69*4+Mar!G69)+(Apr!C69*3+Apr!E69*3+Apr!G69)+(May!C69*2+May!E69*2+May!G69)+(Jun!C69*1+Jun!E69*1+Jun!G69)</f>
        <v>445286</v>
      </c>
      <c r="K69" s="54"/>
      <c r="L69" s="49"/>
    </row>
    <row r="70" spans="1:12" s="11" customFormat="1" ht="15.75" customHeight="1" x14ac:dyDescent="0.2">
      <c r="A70" s="9" t="s">
        <v>85</v>
      </c>
      <c r="B70" s="10" t="s">
        <v>20</v>
      </c>
      <c r="C70" s="25">
        <v>3667</v>
      </c>
      <c r="D70" s="49">
        <f>(Jul!C70*12)+(Aug!C70*11)+(Sep!C70*10)+(Oct!C70*9)+(Nov!C70*8)+(Dec!C70*7)+(Jan!C70*6)+(Feb!C70*5)+(Mar!C70*4)+(Apr!C70*3)+(May!C70*2)+(Jun!C70*1)</f>
        <v>254797</v>
      </c>
      <c r="E70" s="8"/>
      <c r="F70" s="49">
        <f>(Jul!E70*12)+(Aug!E70*11)+(Sep!E70*10)+(Oct!E70*9)+(Nov!E70*8)+(Dec!E70*7)+(Jan!E70*6)+(Feb!E70*5)+(Mar!E70*4)+(Apr!E70*3)+(May!E70*2)+(Jun!E70*1)</f>
        <v>0</v>
      </c>
      <c r="G70" s="8">
        <v>5233</v>
      </c>
      <c r="H70" s="31">
        <f>May!H70+G70</f>
        <v>91642</v>
      </c>
      <c r="I70" s="31">
        <f t="shared" si="1"/>
        <v>8900</v>
      </c>
      <c r="J70" s="49">
        <f>(Jul!C70*12+Jul!E70*12+Jul!G70)+(Aug!C70*11+Aug!E70*11+Aug!G70)+(Sep!C70*10+Sep!E70*10+Sep!G70)+(Oct!C70*9+Oct!E70*9+Oct!G70)+(Nov!C70*8+Nov!E70*8+Nov!G70)+(Dec!C70*7+Dec!E70*7+Dec!G70)+(Jan!C70*6+Jan!E70*6+Jan!G70)+(Feb!C70*5+Feb!E70*5+Feb!G70)+(Mar!C70*4+Mar!E70*4+Mar!G70)+(Apr!C70*3+Apr!E70*3+Apr!G70)+(May!C70*2+May!E70*2+May!G70)+(Jun!C70*1+Jun!E70*1+Jun!G70)</f>
        <v>346439</v>
      </c>
      <c r="K70" s="54"/>
      <c r="L70" s="49"/>
    </row>
    <row r="71" spans="1:12" s="1" customFormat="1" ht="15.75" customHeight="1" x14ac:dyDescent="0.2">
      <c r="A71" s="5" t="s">
        <v>86</v>
      </c>
      <c r="B71" s="6" t="s">
        <v>20</v>
      </c>
      <c r="C71" s="25">
        <v>6696</v>
      </c>
      <c r="D71" s="49">
        <f>(Jul!C71*12)+(Aug!C71*11)+(Sep!C71*10)+(Oct!C71*9)+(Nov!C71*8)+(Dec!C71*7)+(Jan!C71*6)+(Feb!C71*5)+(Mar!C71*4)+(Apr!C71*3)+(May!C71*2)+(Jun!C71*1)</f>
        <v>1081249</v>
      </c>
      <c r="E71" s="8"/>
      <c r="F71" s="49">
        <f>(Jul!E71*12)+(Aug!E71*11)+(Sep!E71*10)+(Oct!E71*9)+(Nov!E71*8)+(Dec!E71*7)+(Jan!E71*6)+(Feb!E71*5)+(Mar!E71*4)+(Apr!E71*3)+(May!E71*2)+(Jun!E71*1)</f>
        <v>0</v>
      </c>
      <c r="G71" s="8">
        <v>9120</v>
      </c>
      <c r="H71" s="31">
        <f>May!H71+G71</f>
        <v>493569</v>
      </c>
      <c r="I71" s="31">
        <f t="shared" si="1"/>
        <v>15816</v>
      </c>
      <c r="J71" s="49">
        <f>(Jul!C71*12+Jul!E71*12+Jul!G71)+(Aug!C71*11+Aug!E71*11+Aug!G71)+(Sep!C71*10+Sep!E71*10+Sep!G71)+(Oct!C71*9+Oct!E71*9+Oct!G71)+(Nov!C71*8+Nov!E71*8+Nov!G71)+(Dec!C71*7+Dec!E71*7+Dec!G71)+(Jan!C71*6+Jan!E71*6+Jan!G71)+(Feb!C71*5+Feb!E71*5+Feb!G71)+(Mar!C71*4+Mar!E71*4+Mar!G71)+(Apr!C71*3+Apr!E71*3+Apr!G71)+(May!C71*2+May!E71*2+May!G71)+(Jun!C71*1+Jun!E71*1+Jun!G71)</f>
        <v>1574818</v>
      </c>
      <c r="K71" s="54"/>
      <c r="L71" s="49"/>
    </row>
    <row r="72" spans="1:12" s="3" customFormat="1" ht="21.75" x14ac:dyDescent="0.2">
      <c r="A72" s="19" t="s">
        <v>123</v>
      </c>
      <c r="B72" s="2"/>
      <c r="C72" s="32">
        <f t="shared" ref="C72:J72" si="2">SUM(C5:C31)</f>
        <v>85584</v>
      </c>
      <c r="D72" s="32">
        <f t="shared" si="2"/>
        <v>6056364</v>
      </c>
      <c r="E72" s="32">
        <f t="shared" si="2"/>
        <v>13780</v>
      </c>
      <c r="F72" s="31">
        <f t="shared" si="2"/>
        <v>301898</v>
      </c>
      <c r="G72" s="32">
        <f t="shared" si="2"/>
        <v>88825</v>
      </c>
      <c r="H72" s="32">
        <f t="shared" si="2"/>
        <v>2281435</v>
      </c>
      <c r="I72" s="32">
        <f t="shared" si="2"/>
        <v>188189</v>
      </c>
      <c r="J72" s="32">
        <f t="shared" si="2"/>
        <v>8639697</v>
      </c>
      <c r="K72" s="55"/>
    </row>
    <row r="73" spans="1:12" s="3" customFormat="1" ht="21.75" x14ac:dyDescent="0.2">
      <c r="A73" s="19" t="s">
        <v>124</v>
      </c>
      <c r="B73" s="2"/>
      <c r="C73" s="32">
        <f t="shared" ref="C73:J73" si="3">SUM(C32:C71)</f>
        <v>208997</v>
      </c>
      <c r="D73" s="32">
        <f t="shared" si="3"/>
        <v>24865303</v>
      </c>
      <c r="E73" s="32">
        <f t="shared" si="3"/>
        <v>2215</v>
      </c>
      <c r="F73" s="32">
        <f t="shared" si="3"/>
        <v>231798</v>
      </c>
      <c r="G73" s="32">
        <f t="shared" si="3"/>
        <v>655817</v>
      </c>
      <c r="H73" s="32">
        <f t="shared" si="3"/>
        <v>10858673</v>
      </c>
      <c r="I73" s="32">
        <f t="shared" si="3"/>
        <v>867029</v>
      </c>
      <c r="J73" s="32">
        <f t="shared" si="3"/>
        <v>35955774</v>
      </c>
      <c r="K73" s="55"/>
    </row>
    <row r="74" spans="1:12" s="3" customFormat="1" ht="15.75" customHeight="1" x14ac:dyDescent="0.2">
      <c r="A74" s="17" t="s">
        <v>87</v>
      </c>
      <c r="B74" s="2"/>
      <c r="C74" s="32">
        <f t="shared" ref="C74:H74" si="4">SUM(C72:C73)</f>
        <v>294581</v>
      </c>
      <c r="D74" s="32">
        <f t="shared" si="4"/>
        <v>30921667</v>
      </c>
      <c r="E74" s="32">
        <f t="shared" si="4"/>
        <v>15995</v>
      </c>
      <c r="F74" s="32">
        <f t="shared" si="4"/>
        <v>533696</v>
      </c>
      <c r="G74" s="32">
        <f t="shared" si="4"/>
        <v>744642</v>
      </c>
      <c r="H74" s="32">
        <f t="shared" si="4"/>
        <v>13140108</v>
      </c>
      <c r="I74" s="32">
        <f>SUM(I72:I73)</f>
        <v>1055218</v>
      </c>
      <c r="J74" s="32">
        <f>SUM(J72:J73)</f>
        <v>44595471</v>
      </c>
    </row>
    <row r="75" spans="1:12" x14ac:dyDescent="0.2">
      <c r="A75" s="12"/>
      <c r="B75" s="2"/>
      <c r="C75" s="2"/>
      <c r="D75" s="34"/>
      <c r="E75" s="2"/>
      <c r="F75" s="34"/>
      <c r="G75" s="2"/>
      <c r="H75" s="34"/>
      <c r="I75" s="40"/>
      <c r="J75" s="45"/>
    </row>
    <row r="76" spans="1:12" x14ac:dyDescent="0.2">
      <c r="A76" s="12"/>
      <c r="B76" s="2"/>
      <c r="C76" s="2"/>
      <c r="D76" s="34"/>
      <c r="E76" s="2"/>
      <c r="F76" s="34"/>
      <c r="G76" s="2"/>
      <c r="H76" s="34"/>
      <c r="I76" s="40"/>
      <c r="J76" s="45"/>
    </row>
    <row r="77" spans="1:12" x14ac:dyDescent="0.2">
      <c r="A77" s="12"/>
      <c r="B77" s="2"/>
      <c r="C77" s="2"/>
      <c r="D77" s="34"/>
      <c r="E77" s="2"/>
      <c r="F77" s="34"/>
      <c r="G77" s="2"/>
      <c r="H77" s="34"/>
      <c r="I77" s="40"/>
      <c r="J77" s="45"/>
    </row>
    <row r="78" spans="1:12" x14ac:dyDescent="0.2">
      <c r="E78" s="50"/>
      <c r="G78" s="50"/>
    </row>
  </sheetData>
  <sheetProtection password="B68E" sheet="1" objects="1" scenarios="1"/>
  <mergeCells count="1">
    <mergeCell ref="A1:J1"/>
  </mergeCells>
  <phoneticPr fontId="0" type="noConversion"/>
  <conditionalFormatting sqref="D74:H77 I74:J74 A2:A74 C2:IV2 B3:C77 A1:XFD1 D3:J73 K3:IV74 C5:G71">
    <cfRule type="expression" dxfId="0" priority="75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workbookViewId="0">
      <pane ySplit="4" topLeftCell="A50" activePane="bottomLeft" state="frozen"/>
      <selection pane="bottomLeft" activeCell="G69" sqref="G69"/>
    </sheetView>
  </sheetViews>
  <sheetFormatPr defaultRowHeight="12.75" x14ac:dyDescent="0.2"/>
  <cols>
    <col min="1" max="1" width="19.85546875" bestFit="1" customWidth="1"/>
    <col min="3" max="3" width="15.7109375" style="20" customWidth="1"/>
    <col min="4" max="4" width="15.7109375" style="37" customWidth="1"/>
    <col min="5" max="5" width="15.7109375" style="20" customWidth="1"/>
    <col min="6" max="6" width="15.7109375" style="37" customWidth="1"/>
    <col min="7" max="7" width="15.7109375" style="20" customWidth="1"/>
    <col min="8" max="10" width="15.7109375" style="37" customWidth="1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x14ac:dyDescent="0.2">
      <c r="A2" s="1" t="s">
        <v>128</v>
      </c>
      <c r="D2" s="33"/>
      <c r="F2" s="33"/>
      <c r="H2" s="33"/>
      <c r="I2" s="33"/>
      <c r="J2" s="33"/>
    </row>
    <row r="3" spans="1:10" s="3" customFormat="1" x14ac:dyDescent="0.2">
      <c r="A3" s="2"/>
      <c r="B3" s="2"/>
      <c r="C3" s="13"/>
      <c r="D3" s="34"/>
      <c r="E3" s="13"/>
      <c r="F3" s="34"/>
      <c r="G3" s="13"/>
      <c r="H3" s="34"/>
      <c r="I3" s="34"/>
      <c r="J3" s="34"/>
    </row>
    <row r="4" spans="1:10" s="4" customFormat="1" ht="20.25" customHeight="1" x14ac:dyDescent="0.2">
      <c r="A4" s="4" t="s">
        <v>0</v>
      </c>
      <c r="B4" s="4" t="s">
        <v>1</v>
      </c>
      <c r="C4" s="14" t="s">
        <v>111</v>
      </c>
      <c r="D4" s="35" t="s">
        <v>11</v>
      </c>
      <c r="E4" s="14" t="s">
        <v>112</v>
      </c>
      <c r="F4" s="35" t="s">
        <v>14</v>
      </c>
      <c r="G4" s="14" t="s">
        <v>113</v>
      </c>
      <c r="H4" s="35" t="s">
        <v>88</v>
      </c>
      <c r="I4" s="35" t="s">
        <v>114</v>
      </c>
      <c r="J4" s="35" t="s">
        <v>18</v>
      </c>
    </row>
    <row r="5" spans="1:10" s="11" customFormat="1" ht="15.75" customHeight="1" x14ac:dyDescent="0.2">
      <c r="A5" s="9" t="s">
        <v>21</v>
      </c>
      <c r="B5" s="10" t="s">
        <v>22</v>
      </c>
      <c r="C5" s="61">
        <v>11742</v>
      </c>
      <c r="D5" s="31">
        <f>(Jul!C5*2)+(Aug!C5*1)</f>
        <v>31894</v>
      </c>
      <c r="E5" s="62">
        <v>2144</v>
      </c>
      <c r="F5" s="31">
        <f>(Jul!E5*2)+(Aug!E5*1)</f>
        <v>2144</v>
      </c>
      <c r="G5" s="63">
        <v>44856</v>
      </c>
      <c r="H5" s="31">
        <f>Jul!H5+Aug!G5</f>
        <v>157512</v>
      </c>
      <c r="I5" s="31">
        <f t="shared" ref="I5:I63" si="0">C5+E5+G5</f>
        <v>58742</v>
      </c>
      <c r="J5" s="31">
        <f t="shared" ref="J5:J63" si="1">D5+F5+H5</f>
        <v>191550</v>
      </c>
    </row>
    <row r="6" spans="1:10" s="11" customFormat="1" ht="15.75" customHeight="1" x14ac:dyDescent="0.2">
      <c r="A6" s="9" t="s">
        <v>23</v>
      </c>
      <c r="B6" s="10" t="s">
        <v>22</v>
      </c>
      <c r="C6" s="61"/>
      <c r="D6" s="31">
        <f>(Jul!C6*2)+(Aug!C6*1)</f>
        <v>0</v>
      </c>
      <c r="E6" s="62"/>
      <c r="F6" s="31">
        <f>(Jul!E6*2)+(Aug!E6*1)</f>
        <v>0</v>
      </c>
      <c r="G6" s="63"/>
      <c r="H6" s="31">
        <f>Jul!H6+Aug!G6</f>
        <v>0</v>
      </c>
      <c r="I6" s="31">
        <f t="shared" si="0"/>
        <v>0</v>
      </c>
      <c r="J6" s="31">
        <f t="shared" si="1"/>
        <v>0</v>
      </c>
    </row>
    <row r="7" spans="1:10" s="1" customFormat="1" ht="15.75" customHeight="1" x14ac:dyDescent="0.2">
      <c r="A7" s="5" t="s">
        <v>24</v>
      </c>
      <c r="B7" s="6" t="s">
        <v>22</v>
      </c>
      <c r="C7" s="61">
        <v>7699</v>
      </c>
      <c r="D7" s="31">
        <f>(Jul!C7*2)+(Aug!C7*1)</f>
        <v>10011</v>
      </c>
      <c r="E7" s="62"/>
      <c r="F7" s="31">
        <f>(Jul!E7*2)+(Aug!E7*1)</f>
        <v>0</v>
      </c>
      <c r="G7" s="63">
        <v>6440</v>
      </c>
      <c r="H7" s="31">
        <f>Jul!H7+Aug!G7</f>
        <v>10835</v>
      </c>
      <c r="I7" s="31">
        <f t="shared" si="0"/>
        <v>14139</v>
      </c>
      <c r="J7" s="31">
        <f t="shared" si="1"/>
        <v>20846</v>
      </c>
    </row>
    <row r="8" spans="1:10" s="11" customFormat="1" ht="15.75" customHeight="1" x14ac:dyDescent="0.2">
      <c r="A8" s="9" t="s">
        <v>25</v>
      </c>
      <c r="B8" s="10" t="s">
        <v>22</v>
      </c>
      <c r="C8" s="61">
        <v>2834</v>
      </c>
      <c r="D8" s="31">
        <f>(Jul!C8*2)+(Aug!C8*1)</f>
        <v>2834</v>
      </c>
      <c r="E8" s="62"/>
      <c r="F8" s="31">
        <f>(Jul!E8*2)+(Aug!E8*1)</f>
        <v>0</v>
      </c>
      <c r="G8" s="63">
        <v>3315</v>
      </c>
      <c r="H8" s="31">
        <f>Jul!H8+Aug!G8</f>
        <v>3315</v>
      </c>
      <c r="I8" s="31">
        <f t="shared" si="0"/>
        <v>6149</v>
      </c>
      <c r="J8" s="31">
        <f t="shared" si="1"/>
        <v>6149</v>
      </c>
    </row>
    <row r="9" spans="1:10" s="1" customFormat="1" ht="15.75" customHeight="1" x14ac:dyDescent="0.2">
      <c r="A9" s="5" t="s">
        <v>27</v>
      </c>
      <c r="B9" s="6" t="s">
        <v>22</v>
      </c>
      <c r="C9" s="61">
        <v>2581</v>
      </c>
      <c r="D9" s="31">
        <f>(Jul!C9*2)+(Aug!C9*1)</f>
        <v>14041</v>
      </c>
      <c r="E9" s="62"/>
      <c r="F9" s="31">
        <f>(Jul!E9*2)+(Aug!E9*1)</f>
        <v>0</v>
      </c>
      <c r="G9" s="63">
        <v>19120</v>
      </c>
      <c r="H9" s="31">
        <f>Jul!H9+Aug!G9</f>
        <v>34891</v>
      </c>
      <c r="I9" s="31">
        <f t="shared" si="0"/>
        <v>21701</v>
      </c>
      <c r="J9" s="31">
        <f t="shared" si="1"/>
        <v>48932</v>
      </c>
    </row>
    <row r="10" spans="1:10" s="1" customFormat="1" ht="15.75" customHeight="1" x14ac:dyDescent="0.2">
      <c r="A10" s="5" t="s">
        <v>30</v>
      </c>
      <c r="B10" s="6" t="s">
        <v>22</v>
      </c>
      <c r="C10" s="61">
        <v>130099</v>
      </c>
      <c r="D10" s="31">
        <f>(Jul!C10*2)+(Aug!C10*1)</f>
        <v>153237</v>
      </c>
      <c r="E10" s="62"/>
      <c r="F10" s="31">
        <f>(Jul!E10*2)+(Aug!E10*1)</f>
        <v>0</v>
      </c>
      <c r="G10" s="63">
        <v>80169</v>
      </c>
      <c r="H10" s="31">
        <f>Jul!H10+Aug!G10</f>
        <v>191029</v>
      </c>
      <c r="I10" s="31">
        <f t="shared" si="0"/>
        <v>210268</v>
      </c>
      <c r="J10" s="31">
        <f t="shared" si="1"/>
        <v>344266</v>
      </c>
    </row>
    <row r="11" spans="1:10" s="1" customFormat="1" ht="15.75" customHeight="1" x14ac:dyDescent="0.2">
      <c r="A11" s="5" t="s">
        <v>31</v>
      </c>
      <c r="B11" s="6" t="s">
        <v>22</v>
      </c>
      <c r="C11" s="61">
        <v>2620</v>
      </c>
      <c r="D11" s="31">
        <f>(Jul!C11*2)+(Aug!C11*1)</f>
        <v>10240</v>
      </c>
      <c r="E11" s="62"/>
      <c r="F11" s="31">
        <f>(Jul!E11*2)+(Aug!E11*1)</f>
        <v>0</v>
      </c>
      <c r="G11" s="63">
        <v>27412</v>
      </c>
      <c r="H11" s="31">
        <f>Jul!H11+Aug!G11</f>
        <v>52122</v>
      </c>
      <c r="I11" s="31">
        <f t="shared" si="0"/>
        <v>30032</v>
      </c>
      <c r="J11" s="31">
        <f t="shared" si="1"/>
        <v>62362</v>
      </c>
    </row>
    <row r="12" spans="1:10" s="11" customFormat="1" ht="15.75" customHeight="1" x14ac:dyDescent="0.2">
      <c r="A12" s="9" t="s">
        <v>36</v>
      </c>
      <c r="B12" s="10" t="s">
        <v>22</v>
      </c>
      <c r="C12" s="61">
        <v>1448</v>
      </c>
      <c r="D12" s="31">
        <f>(Jul!C12*2)+(Aug!C12*1)</f>
        <v>1448</v>
      </c>
      <c r="E12" s="62"/>
      <c r="F12" s="31">
        <f>(Jul!E12*2)+(Aug!E12*1)</f>
        <v>0</v>
      </c>
      <c r="G12" s="63">
        <v>2976</v>
      </c>
      <c r="H12" s="31">
        <f>Jul!H12+Aug!G12</f>
        <v>2976</v>
      </c>
      <c r="I12" s="31">
        <f t="shared" si="0"/>
        <v>4424</v>
      </c>
      <c r="J12" s="31">
        <f t="shared" si="1"/>
        <v>4424</v>
      </c>
    </row>
    <row r="13" spans="1:10" s="1" customFormat="1" ht="15.75" customHeight="1" x14ac:dyDescent="0.2">
      <c r="A13" s="5" t="s">
        <v>37</v>
      </c>
      <c r="B13" s="6" t="s">
        <v>22</v>
      </c>
      <c r="C13" s="61">
        <v>5196</v>
      </c>
      <c r="D13" s="31">
        <f>(Jul!C13*2)+(Aug!C13*1)</f>
        <v>11838</v>
      </c>
      <c r="E13" s="62"/>
      <c r="F13" s="31">
        <f>(Jul!E13*2)+(Aug!E13*1)</f>
        <v>0</v>
      </c>
      <c r="G13" s="63">
        <v>13784</v>
      </c>
      <c r="H13" s="31">
        <f>Jul!H13+Aug!G13</f>
        <v>14184</v>
      </c>
      <c r="I13" s="31">
        <f t="shared" si="0"/>
        <v>18980</v>
      </c>
      <c r="J13" s="31">
        <f t="shared" si="1"/>
        <v>26022</v>
      </c>
    </row>
    <row r="14" spans="1:10" s="1" customFormat="1" ht="15.75" customHeight="1" x14ac:dyDescent="0.2">
      <c r="A14" s="5" t="s">
        <v>40</v>
      </c>
      <c r="B14" s="6" t="s">
        <v>22</v>
      </c>
      <c r="C14" s="61">
        <v>516</v>
      </c>
      <c r="D14" s="31">
        <f>(Jul!C14*2)+(Aug!C14*1)</f>
        <v>6330</v>
      </c>
      <c r="E14" s="62"/>
      <c r="F14" s="31">
        <f>(Jul!E14*2)+(Aug!E14*1)</f>
        <v>0</v>
      </c>
      <c r="G14" s="63">
        <v>3532</v>
      </c>
      <c r="H14" s="31">
        <f>Jul!H14+Aug!G14</f>
        <v>26002</v>
      </c>
      <c r="I14" s="31">
        <f t="shared" si="0"/>
        <v>4048</v>
      </c>
      <c r="J14" s="31">
        <f t="shared" si="1"/>
        <v>32332</v>
      </c>
    </row>
    <row r="15" spans="1:10" s="1" customFormat="1" ht="15.75" customHeight="1" x14ac:dyDescent="0.2">
      <c r="A15" s="5" t="s">
        <v>44</v>
      </c>
      <c r="B15" s="6" t="s">
        <v>22</v>
      </c>
      <c r="C15" s="61"/>
      <c r="D15" s="31">
        <f>(Jul!C15*2)+(Aug!C15*1)</f>
        <v>0</v>
      </c>
      <c r="E15" s="62"/>
      <c r="F15" s="31">
        <f>(Jul!E15*2)+(Aug!E15*1)</f>
        <v>0</v>
      </c>
      <c r="G15" s="63"/>
      <c r="H15" s="31">
        <f>Jul!H15+Aug!G15</f>
        <v>0</v>
      </c>
      <c r="I15" s="31">
        <f t="shared" si="0"/>
        <v>0</v>
      </c>
      <c r="J15" s="31">
        <f t="shared" si="1"/>
        <v>0</v>
      </c>
    </row>
    <row r="16" spans="1:10" s="1" customFormat="1" ht="15.75" customHeight="1" x14ac:dyDescent="0.2">
      <c r="A16" s="5" t="s">
        <v>45</v>
      </c>
      <c r="B16" s="6" t="s">
        <v>22</v>
      </c>
      <c r="C16" s="61">
        <v>2454</v>
      </c>
      <c r="D16" s="31">
        <f>(Jul!C16*2)+(Aug!C16*1)</f>
        <v>34486</v>
      </c>
      <c r="E16" s="62"/>
      <c r="F16" s="31">
        <f>(Jul!E16*2)+(Aug!E16*1)</f>
        <v>0</v>
      </c>
      <c r="G16" s="63">
        <v>5629</v>
      </c>
      <c r="H16" s="31">
        <f>Jul!H16+Aug!G16</f>
        <v>27718</v>
      </c>
      <c r="I16" s="31">
        <f t="shared" si="0"/>
        <v>8083</v>
      </c>
      <c r="J16" s="31">
        <f t="shared" si="1"/>
        <v>62204</v>
      </c>
    </row>
    <row r="17" spans="1:10" s="1" customFormat="1" ht="15.75" customHeight="1" x14ac:dyDescent="0.2">
      <c r="A17" s="5" t="s">
        <v>46</v>
      </c>
      <c r="B17" s="6" t="s">
        <v>22</v>
      </c>
      <c r="C17" s="61">
        <v>3996</v>
      </c>
      <c r="D17" s="31">
        <f>(Jul!C17*2)+(Aug!C17*1)</f>
        <v>3996</v>
      </c>
      <c r="E17" s="62"/>
      <c r="F17" s="31">
        <f>(Jul!E17*2)+(Aug!E17*1)</f>
        <v>0</v>
      </c>
      <c r="G17" s="63">
        <v>27718</v>
      </c>
      <c r="H17" s="31">
        <f>Jul!H17+Aug!G17</f>
        <v>27718</v>
      </c>
      <c r="I17" s="31">
        <f t="shared" si="0"/>
        <v>31714</v>
      </c>
      <c r="J17" s="31">
        <f t="shared" si="1"/>
        <v>31714</v>
      </c>
    </row>
    <row r="18" spans="1:10" s="11" customFormat="1" ht="15.75" customHeight="1" x14ac:dyDescent="0.2">
      <c r="A18" s="9" t="s">
        <v>47</v>
      </c>
      <c r="B18" s="10" t="s">
        <v>22</v>
      </c>
      <c r="C18" s="61">
        <v>732</v>
      </c>
      <c r="D18" s="31">
        <f>(Jul!C18*2)+(Aug!C18*1)</f>
        <v>732</v>
      </c>
      <c r="E18" s="62"/>
      <c r="F18" s="31">
        <f>(Jul!E18*2)+(Aug!E18*1)</f>
        <v>0</v>
      </c>
      <c r="G18" s="63">
        <v>2139</v>
      </c>
      <c r="H18" s="31">
        <f>Jul!H18+Aug!G18</f>
        <v>2139</v>
      </c>
      <c r="I18" s="31">
        <f t="shared" si="0"/>
        <v>2871</v>
      </c>
      <c r="J18" s="31">
        <f t="shared" si="1"/>
        <v>2871</v>
      </c>
    </row>
    <row r="19" spans="1:10" s="11" customFormat="1" ht="15.75" customHeight="1" x14ac:dyDescent="0.2">
      <c r="A19" s="9" t="s">
        <v>49</v>
      </c>
      <c r="B19" s="10" t="s">
        <v>22</v>
      </c>
      <c r="C19" s="61"/>
      <c r="D19" s="31">
        <f>(Jul!C19*2)+(Aug!C19*1)</f>
        <v>2932</v>
      </c>
      <c r="E19" s="62"/>
      <c r="F19" s="31">
        <f>(Jul!E19*2)+(Aug!E19*1)</f>
        <v>0</v>
      </c>
      <c r="G19" s="63"/>
      <c r="H19" s="31">
        <f>Jul!H19+Aug!G19</f>
        <v>4002</v>
      </c>
      <c r="I19" s="31">
        <f t="shared" si="0"/>
        <v>0</v>
      </c>
      <c r="J19" s="31">
        <f t="shared" si="1"/>
        <v>6934</v>
      </c>
    </row>
    <row r="20" spans="1:10" s="1" customFormat="1" ht="15.75" customHeight="1" x14ac:dyDescent="0.2">
      <c r="A20" s="5" t="s">
        <v>50</v>
      </c>
      <c r="B20" s="6" t="s">
        <v>22</v>
      </c>
      <c r="C20" s="61"/>
      <c r="D20" s="31">
        <f>(Jul!C20*2)+(Aug!C20*1)</f>
        <v>0</v>
      </c>
      <c r="E20" s="62"/>
      <c r="F20" s="31">
        <f>(Jul!E20*2)+(Aug!E20*1)</f>
        <v>0</v>
      </c>
      <c r="G20" s="63"/>
      <c r="H20" s="31">
        <f>Jul!H20+Aug!G20</f>
        <v>0</v>
      </c>
      <c r="I20" s="31">
        <f t="shared" si="0"/>
        <v>0</v>
      </c>
      <c r="J20" s="31">
        <f t="shared" si="1"/>
        <v>0</v>
      </c>
    </row>
    <row r="21" spans="1:10" s="1" customFormat="1" ht="15.75" customHeight="1" x14ac:dyDescent="0.2">
      <c r="A21" s="5" t="s">
        <v>141</v>
      </c>
      <c r="B21" s="6" t="s">
        <v>22</v>
      </c>
      <c r="C21" s="61"/>
      <c r="D21" s="31">
        <f>(Jul!C21*2)+(Aug!C21*1)</f>
        <v>4422</v>
      </c>
      <c r="E21" s="62"/>
      <c r="F21" s="31">
        <f>(Jul!E21*2)+(Aug!E21*1)</f>
        <v>0</v>
      </c>
      <c r="G21" s="63"/>
      <c r="H21" s="31">
        <f>Jul!H21+Aug!G21</f>
        <v>17182</v>
      </c>
      <c r="I21" s="31">
        <f t="shared" si="0"/>
        <v>0</v>
      </c>
      <c r="J21" s="31">
        <f t="shared" si="1"/>
        <v>21604</v>
      </c>
    </row>
    <row r="22" spans="1:10" s="1" customFormat="1" ht="15.75" customHeight="1" x14ac:dyDescent="0.2">
      <c r="A22" s="5" t="s">
        <v>51</v>
      </c>
      <c r="B22" s="6" t="s">
        <v>22</v>
      </c>
      <c r="C22" s="61">
        <v>2047</v>
      </c>
      <c r="D22" s="31">
        <f>(Jul!C22*2)+(Aug!C22*1)</f>
        <v>4897</v>
      </c>
      <c r="E22" s="62"/>
      <c r="F22" s="31">
        <f>(Jul!E22*2)+(Aug!E22*1)</f>
        <v>0</v>
      </c>
      <c r="G22" s="63">
        <v>7612</v>
      </c>
      <c r="H22" s="31">
        <f>Jul!H22+Aug!G22</f>
        <v>16363</v>
      </c>
      <c r="I22" s="31">
        <f t="shared" si="0"/>
        <v>9659</v>
      </c>
      <c r="J22" s="31">
        <f t="shared" si="1"/>
        <v>21260</v>
      </c>
    </row>
    <row r="23" spans="1:10" s="1" customFormat="1" ht="15.75" customHeight="1" x14ac:dyDescent="0.2">
      <c r="A23" s="5" t="s">
        <v>52</v>
      </c>
      <c r="B23" s="6" t="s">
        <v>22</v>
      </c>
      <c r="C23" s="61"/>
      <c r="D23" s="31">
        <f>(Jul!C23*2)+(Aug!C23*1)</f>
        <v>177006</v>
      </c>
      <c r="E23" s="62"/>
      <c r="F23" s="31">
        <f>(Jul!E23*2)+(Aug!E23*1)</f>
        <v>0</v>
      </c>
      <c r="G23" s="63"/>
      <c r="H23" s="31">
        <f>Jul!H23+Aug!G23</f>
        <v>0</v>
      </c>
      <c r="I23" s="31">
        <f t="shared" si="0"/>
        <v>0</v>
      </c>
      <c r="J23" s="31">
        <f t="shared" si="1"/>
        <v>177006</v>
      </c>
    </row>
    <row r="24" spans="1:10" s="11" customFormat="1" ht="15.75" customHeight="1" x14ac:dyDescent="0.2">
      <c r="A24" s="9" t="s">
        <v>56</v>
      </c>
      <c r="B24" s="10" t="s">
        <v>22</v>
      </c>
      <c r="C24" s="61"/>
      <c r="D24" s="31">
        <f>(Jul!C24*2)+(Aug!C24*1)</f>
        <v>5040</v>
      </c>
      <c r="E24" s="62"/>
      <c r="F24" s="31">
        <f>(Jul!E24*2)+(Aug!E24*1)</f>
        <v>0</v>
      </c>
      <c r="G24" s="63"/>
      <c r="H24" s="31">
        <f>Jul!H24+Aug!G24</f>
        <v>14595</v>
      </c>
      <c r="I24" s="31">
        <f t="shared" si="0"/>
        <v>0</v>
      </c>
      <c r="J24" s="31">
        <f t="shared" si="1"/>
        <v>19635</v>
      </c>
    </row>
    <row r="25" spans="1:10" s="1" customFormat="1" ht="15.75" customHeight="1" x14ac:dyDescent="0.2">
      <c r="A25" s="5" t="s">
        <v>62</v>
      </c>
      <c r="B25" s="6" t="s">
        <v>22</v>
      </c>
      <c r="C25" s="61">
        <v>3069</v>
      </c>
      <c r="D25" s="31">
        <f>(Jul!C25*2)+(Aug!C25*1)</f>
        <v>4197</v>
      </c>
      <c r="E25" s="62"/>
      <c r="F25" s="31">
        <f>(Jul!E25*2)+(Aug!E25*1)</f>
        <v>0</v>
      </c>
      <c r="G25" s="63">
        <v>8219</v>
      </c>
      <c r="H25" s="31">
        <f>Jul!H25+Aug!G25</f>
        <v>11521</v>
      </c>
      <c r="I25" s="31">
        <f t="shared" si="0"/>
        <v>11288</v>
      </c>
      <c r="J25" s="31">
        <f t="shared" si="1"/>
        <v>15718</v>
      </c>
    </row>
    <row r="26" spans="1:10" s="1" customFormat="1" ht="15.75" customHeight="1" x14ac:dyDescent="0.2">
      <c r="A26" s="5" t="s">
        <v>63</v>
      </c>
      <c r="B26" s="6" t="s">
        <v>22</v>
      </c>
      <c r="C26" s="61"/>
      <c r="D26" s="31">
        <f>(Jul!C26*2)+(Aug!C26*1)</f>
        <v>0</v>
      </c>
      <c r="E26" s="62"/>
      <c r="F26" s="31">
        <f>(Jul!E26*2)+(Aug!E26*1)</f>
        <v>0</v>
      </c>
      <c r="G26" s="63"/>
      <c r="H26" s="31">
        <f>Jul!H26+Aug!G26</f>
        <v>0</v>
      </c>
      <c r="I26" s="31">
        <f t="shared" si="0"/>
        <v>0</v>
      </c>
      <c r="J26" s="31">
        <f t="shared" si="1"/>
        <v>0</v>
      </c>
    </row>
    <row r="27" spans="1:10" s="1" customFormat="1" ht="15.75" customHeight="1" x14ac:dyDescent="0.2">
      <c r="A27" s="5" t="s">
        <v>75</v>
      </c>
      <c r="B27" s="6" t="s">
        <v>22</v>
      </c>
      <c r="C27" s="61">
        <v>4345</v>
      </c>
      <c r="D27" s="31">
        <f>(Jul!C27*2)+(Aug!C27*1)</f>
        <v>4345</v>
      </c>
      <c r="E27" s="62"/>
      <c r="F27" s="31">
        <f>(Jul!E27*2)+(Aug!E27*1)</f>
        <v>0</v>
      </c>
      <c r="G27" s="63">
        <v>27552</v>
      </c>
      <c r="H27" s="31">
        <f>Jul!H27+Aug!G27</f>
        <v>27552</v>
      </c>
      <c r="I27" s="31">
        <f t="shared" si="0"/>
        <v>31897</v>
      </c>
      <c r="J27" s="31">
        <f t="shared" si="1"/>
        <v>31897</v>
      </c>
    </row>
    <row r="28" spans="1:10" s="1" customFormat="1" ht="15.75" customHeight="1" x14ac:dyDescent="0.2">
      <c r="A28" s="5" t="s">
        <v>80</v>
      </c>
      <c r="B28" s="6" t="s">
        <v>22</v>
      </c>
      <c r="C28" s="61"/>
      <c r="D28" s="31">
        <f>(Jul!C28*2)+(Aug!C28*1)</f>
        <v>2670</v>
      </c>
      <c r="E28" s="62"/>
      <c r="F28" s="31">
        <f>(Jul!E28*2)+(Aug!E28*1)</f>
        <v>0</v>
      </c>
      <c r="G28" s="63"/>
      <c r="H28" s="31">
        <f>Jul!H28+Aug!G28</f>
        <v>1378</v>
      </c>
      <c r="I28" s="31">
        <f t="shared" si="0"/>
        <v>0</v>
      </c>
      <c r="J28" s="31">
        <f t="shared" si="1"/>
        <v>4048</v>
      </c>
    </row>
    <row r="29" spans="1:10" s="1" customFormat="1" ht="15.75" customHeight="1" x14ac:dyDescent="0.2">
      <c r="A29" s="5" t="s">
        <v>81</v>
      </c>
      <c r="B29" s="6" t="s">
        <v>22</v>
      </c>
      <c r="C29" s="61">
        <v>1096</v>
      </c>
      <c r="D29" s="31">
        <f>(Jul!C29*2)+(Aug!C29*1)</f>
        <v>2006</v>
      </c>
      <c r="E29" s="62"/>
      <c r="F29" s="31">
        <f>(Jul!E29*2)+(Aug!E29*1)</f>
        <v>0</v>
      </c>
      <c r="G29" s="63">
        <v>8768</v>
      </c>
      <c r="H29" s="31">
        <f>Jul!H29+Aug!G29</f>
        <v>8768</v>
      </c>
      <c r="I29" s="31">
        <f t="shared" si="0"/>
        <v>9864</v>
      </c>
      <c r="J29" s="31">
        <f t="shared" si="1"/>
        <v>10774</v>
      </c>
    </row>
    <row r="30" spans="1:10" s="1" customFormat="1" ht="15.75" customHeight="1" x14ac:dyDescent="0.2">
      <c r="A30" s="5" t="s">
        <v>82</v>
      </c>
      <c r="B30" s="6" t="s">
        <v>22</v>
      </c>
      <c r="C30" s="61">
        <v>133</v>
      </c>
      <c r="D30" s="31">
        <f>(Jul!C30*2)+(Aug!C30*1)</f>
        <v>133</v>
      </c>
      <c r="E30" s="62"/>
      <c r="F30" s="31">
        <f>(Jul!E30*2)+(Aug!E30*1)</f>
        <v>0</v>
      </c>
      <c r="G30" s="63">
        <v>1851</v>
      </c>
      <c r="H30" s="31">
        <f>Jul!H30+Aug!G30</f>
        <v>1851</v>
      </c>
      <c r="I30" s="31">
        <f t="shared" si="0"/>
        <v>1984</v>
      </c>
      <c r="J30" s="31">
        <f t="shared" si="1"/>
        <v>1984</v>
      </c>
    </row>
    <row r="31" spans="1:10" s="11" customFormat="1" ht="15.75" customHeight="1" x14ac:dyDescent="0.2">
      <c r="A31" s="9" t="s">
        <v>84</v>
      </c>
      <c r="B31" s="10" t="s">
        <v>22</v>
      </c>
      <c r="C31" s="61">
        <v>5598</v>
      </c>
      <c r="D31" s="31">
        <f>(Jul!C31*2)+(Aug!C31*1)</f>
        <v>12468</v>
      </c>
      <c r="E31" s="62"/>
      <c r="F31" s="31">
        <f>(Jul!E31*2)+(Aug!E31*1)</f>
        <v>0</v>
      </c>
      <c r="G31" s="63">
        <v>44279</v>
      </c>
      <c r="H31" s="31">
        <f>Jul!H31+Aug!G31</f>
        <v>53680</v>
      </c>
      <c r="I31" s="31">
        <f t="shared" si="0"/>
        <v>49877</v>
      </c>
      <c r="J31" s="31">
        <f t="shared" si="1"/>
        <v>66148</v>
      </c>
    </row>
    <row r="32" spans="1:10" s="1" customFormat="1" ht="15.75" customHeight="1" x14ac:dyDescent="0.2">
      <c r="A32" s="5" t="s">
        <v>19</v>
      </c>
      <c r="B32" s="6" t="s">
        <v>20</v>
      </c>
      <c r="C32" s="61"/>
      <c r="D32" s="31">
        <f>(Jul!C32*2)+(Aug!C32*1)</f>
        <v>3898</v>
      </c>
      <c r="E32" s="62"/>
      <c r="F32" s="31">
        <f>(Jul!E32*2)+(Aug!E32*1)</f>
        <v>2508</v>
      </c>
      <c r="G32" s="63"/>
      <c r="H32" s="31">
        <f>Jul!H32+Aug!G32</f>
        <v>0</v>
      </c>
      <c r="I32" s="31">
        <f t="shared" si="0"/>
        <v>0</v>
      </c>
      <c r="J32" s="31">
        <f t="shared" si="1"/>
        <v>6406</v>
      </c>
    </row>
    <row r="33" spans="1:10" s="1" customFormat="1" ht="15.75" customHeight="1" x14ac:dyDescent="0.2">
      <c r="A33" s="5" t="s">
        <v>26</v>
      </c>
      <c r="B33" s="6" t="s">
        <v>20</v>
      </c>
      <c r="C33" s="61">
        <v>32953</v>
      </c>
      <c r="D33" s="31">
        <f>(Jul!C33*2)+(Aug!C33*1)</f>
        <v>72255</v>
      </c>
      <c r="E33" s="62"/>
      <c r="F33" s="31">
        <f>(Jul!E33*2)+(Aug!E33*1)</f>
        <v>0</v>
      </c>
      <c r="G33" s="63">
        <v>88597</v>
      </c>
      <c r="H33" s="31">
        <f>Jul!H33+Aug!G33</f>
        <v>142963</v>
      </c>
      <c r="I33" s="31">
        <f t="shared" si="0"/>
        <v>121550</v>
      </c>
      <c r="J33" s="31">
        <f t="shared" si="1"/>
        <v>215218</v>
      </c>
    </row>
    <row r="34" spans="1:10" s="1" customFormat="1" ht="15.75" customHeight="1" x14ac:dyDescent="0.2">
      <c r="A34" s="5" t="s">
        <v>28</v>
      </c>
      <c r="B34" s="6" t="s">
        <v>20</v>
      </c>
      <c r="C34" s="61">
        <v>1334</v>
      </c>
      <c r="D34" s="31">
        <f>(Jul!C34*2)+(Aug!C34*1)</f>
        <v>7638</v>
      </c>
      <c r="E34" s="62"/>
      <c r="F34" s="31">
        <f>(Jul!E34*2)+(Aug!E34*1)</f>
        <v>0</v>
      </c>
      <c r="G34" s="63"/>
      <c r="H34" s="31">
        <f>Jul!H34+Aug!G34</f>
        <v>12251</v>
      </c>
      <c r="I34" s="31">
        <f t="shared" si="0"/>
        <v>1334</v>
      </c>
      <c r="J34" s="31">
        <f t="shared" si="1"/>
        <v>19889</v>
      </c>
    </row>
    <row r="35" spans="1:10" s="1" customFormat="1" ht="15.75" customHeight="1" x14ac:dyDescent="0.2">
      <c r="A35" s="5" t="s">
        <v>29</v>
      </c>
      <c r="B35" s="6" t="s">
        <v>20</v>
      </c>
      <c r="C35" s="61">
        <v>24225</v>
      </c>
      <c r="D35" s="31">
        <f>(Jul!C35*2)+(Aug!C35*1)</f>
        <v>49225</v>
      </c>
      <c r="E35" s="62"/>
      <c r="F35" s="31">
        <f>(Jul!E35*2)+(Aug!E35*1)</f>
        <v>0</v>
      </c>
      <c r="G35" s="63">
        <v>101870</v>
      </c>
      <c r="H35" s="31">
        <f>Jul!H35+Aug!G35</f>
        <v>150008</v>
      </c>
      <c r="I35" s="31">
        <f t="shared" si="0"/>
        <v>126095</v>
      </c>
      <c r="J35" s="31">
        <f t="shared" si="1"/>
        <v>199233</v>
      </c>
    </row>
    <row r="36" spans="1:10" s="11" customFormat="1" ht="15.75" customHeight="1" x14ac:dyDescent="0.2">
      <c r="A36" s="9" t="s">
        <v>32</v>
      </c>
      <c r="B36" s="10" t="s">
        <v>20</v>
      </c>
      <c r="C36" s="61"/>
      <c r="D36" s="31">
        <f>(Jul!C36*2)+(Aug!C36*1)</f>
        <v>3308</v>
      </c>
      <c r="E36" s="62"/>
      <c r="F36" s="31">
        <f>(Jul!E36*2)+(Aug!E36*1)</f>
        <v>0</v>
      </c>
      <c r="G36" s="63"/>
      <c r="H36" s="31">
        <f>Jul!H36+Aug!G36</f>
        <v>1654</v>
      </c>
      <c r="I36" s="31">
        <f t="shared" si="0"/>
        <v>0</v>
      </c>
      <c r="J36" s="31">
        <f t="shared" si="1"/>
        <v>4962</v>
      </c>
    </row>
    <row r="37" spans="1:10" s="1" customFormat="1" ht="15.75" customHeight="1" x14ac:dyDescent="0.2">
      <c r="A37" s="5" t="s">
        <v>33</v>
      </c>
      <c r="B37" s="6" t="s">
        <v>20</v>
      </c>
      <c r="C37" s="61"/>
      <c r="D37" s="31">
        <f>(Jul!C37*2)+(Aug!C37*1)</f>
        <v>6136</v>
      </c>
      <c r="E37" s="62"/>
      <c r="F37" s="31">
        <f>(Jul!E37*2)+(Aug!E37*1)</f>
        <v>0</v>
      </c>
      <c r="G37" s="63"/>
      <c r="H37" s="31">
        <f>Jul!H37+Aug!G37</f>
        <v>0</v>
      </c>
      <c r="I37" s="31">
        <f t="shared" si="0"/>
        <v>0</v>
      </c>
      <c r="J37" s="31">
        <f t="shared" si="1"/>
        <v>6136</v>
      </c>
    </row>
    <row r="38" spans="1:10" s="1" customFormat="1" ht="15.75" customHeight="1" x14ac:dyDescent="0.2">
      <c r="A38" s="5" t="s">
        <v>34</v>
      </c>
      <c r="B38" s="6" t="s">
        <v>20</v>
      </c>
      <c r="C38" s="61">
        <v>4103</v>
      </c>
      <c r="D38" s="31">
        <f>(Jul!C38*2)+(Aug!C38*1)</f>
        <v>4103</v>
      </c>
      <c r="E38" s="62"/>
      <c r="F38" s="31">
        <f>(Jul!E38*2)+(Aug!E38*1)</f>
        <v>0</v>
      </c>
      <c r="G38" s="63">
        <v>32015</v>
      </c>
      <c r="H38" s="31">
        <f>Jul!H38+Aug!G38</f>
        <v>32015</v>
      </c>
      <c r="I38" s="31">
        <f t="shared" si="0"/>
        <v>36118</v>
      </c>
      <c r="J38" s="31">
        <f t="shared" si="1"/>
        <v>36118</v>
      </c>
    </row>
    <row r="39" spans="1:10" s="11" customFormat="1" ht="15.75" customHeight="1" x14ac:dyDescent="0.2">
      <c r="A39" s="9" t="s">
        <v>35</v>
      </c>
      <c r="B39" s="10" t="s">
        <v>20</v>
      </c>
      <c r="C39" s="61"/>
      <c r="D39" s="31">
        <f>(Jul!C39*2)+(Aug!C39*1)</f>
        <v>42538</v>
      </c>
      <c r="E39" s="62"/>
      <c r="F39" s="31">
        <f>(Jul!E39*2)+(Aug!E39*1)</f>
        <v>1516</v>
      </c>
      <c r="G39" s="63"/>
      <c r="H39" s="31">
        <f>Jul!H39+Aug!G39</f>
        <v>112543</v>
      </c>
      <c r="I39" s="31">
        <f t="shared" si="0"/>
        <v>0</v>
      </c>
      <c r="J39" s="31">
        <f t="shared" si="1"/>
        <v>156597</v>
      </c>
    </row>
    <row r="40" spans="1:10" s="1" customFormat="1" ht="15.75" customHeight="1" x14ac:dyDescent="0.2">
      <c r="A40" s="5" t="s">
        <v>38</v>
      </c>
      <c r="B40" s="6" t="s">
        <v>20</v>
      </c>
      <c r="C40" s="61">
        <v>22374</v>
      </c>
      <c r="D40" s="31">
        <f>(Jul!C40*2)+(Aug!C40*1)</f>
        <v>63438</v>
      </c>
      <c r="E40" s="62"/>
      <c r="F40" s="31">
        <f>(Jul!E40*2)+(Aug!E40*1)</f>
        <v>0</v>
      </c>
      <c r="G40" s="63">
        <v>196931</v>
      </c>
      <c r="H40" s="31">
        <f>Jul!H40+Aug!G40</f>
        <v>242762</v>
      </c>
      <c r="I40" s="31">
        <f t="shared" si="0"/>
        <v>219305</v>
      </c>
      <c r="J40" s="31">
        <f t="shared" si="1"/>
        <v>306200</v>
      </c>
    </row>
    <row r="41" spans="1:10" s="11" customFormat="1" ht="15.75" customHeight="1" x14ac:dyDescent="0.2">
      <c r="A41" s="9" t="s">
        <v>39</v>
      </c>
      <c r="B41" s="10" t="s">
        <v>20</v>
      </c>
      <c r="C41" s="61">
        <v>4807</v>
      </c>
      <c r="D41" s="31">
        <f>(Jul!C41*2)+(Aug!C41*1)</f>
        <v>19347</v>
      </c>
      <c r="E41" s="62"/>
      <c r="F41" s="31">
        <f>(Jul!E41*2)+(Aug!E41*1)</f>
        <v>0</v>
      </c>
      <c r="G41" s="63">
        <v>678</v>
      </c>
      <c r="H41" s="31">
        <f>Jul!H41+Aug!G41</f>
        <v>12394</v>
      </c>
      <c r="I41" s="31">
        <f t="shared" si="0"/>
        <v>5485</v>
      </c>
      <c r="J41" s="31">
        <f t="shared" si="1"/>
        <v>31741</v>
      </c>
    </row>
    <row r="42" spans="1:10" s="1" customFormat="1" ht="15.75" customHeight="1" x14ac:dyDescent="0.2">
      <c r="A42" s="5" t="s">
        <v>41</v>
      </c>
      <c r="B42" s="6" t="s">
        <v>20</v>
      </c>
      <c r="C42" s="61">
        <v>7067</v>
      </c>
      <c r="D42" s="31">
        <f>(Jul!C42*2)+(Aug!C42*1)</f>
        <v>13277</v>
      </c>
      <c r="E42" s="62"/>
      <c r="F42" s="31">
        <f>(Jul!E42*2)+(Aug!E42*1)</f>
        <v>0</v>
      </c>
      <c r="G42" s="63">
        <v>432</v>
      </c>
      <c r="H42" s="31">
        <f>Jul!H42+Aug!G42</f>
        <v>432</v>
      </c>
      <c r="I42" s="31">
        <f t="shared" si="0"/>
        <v>7499</v>
      </c>
      <c r="J42" s="31">
        <f t="shared" si="1"/>
        <v>13709</v>
      </c>
    </row>
    <row r="43" spans="1:10" s="1" customFormat="1" ht="15.75" customHeight="1" x14ac:dyDescent="0.2">
      <c r="A43" s="5" t="s">
        <v>42</v>
      </c>
      <c r="B43" s="6" t="s">
        <v>20</v>
      </c>
      <c r="C43" s="61">
        <v>4577</v>
      </c>
      <c r="D43" s="31">
        <f>(Jul!C43*2)+(Aug!C43*1)</f>
        <v>12277</v>
      </c>
      <c r="E43" s="62"/>
      <c r="F43" s="31">
        <f>(Jul!E43*2)+(Aug!E43*1)</f>
        <v>0</v>
      </c>
      <c r="G43" s="63">
        <v>7781</v>
      </c>
      <c r="H43" s="31">
        <f>Jul!H43+Aug!G43</f>
        <v>11211</v>
      </c>
      <c r="I43" s="31">
        <f t="shared" si="0"/>
        <v>12358</v>
      </c>
      <c r="J43" s="31">
        <f t="shared" si="1"/>
        <v>23488</v>
      </c>
    </row>
    <row r="44" spans="1:10" s="11" customFormat="1" ht="15.75" customHeight="1" x14ac:dyDescent="0.2">
      <c r="A44" s="9" t="s">
        <v>43</v>
      </c>
      <c r="B44" s="10" t="s">
        <v>20</v>
      </c>
      <c r="C44" s="61">
        <v>7255</v>
      </c>
      <c r="D44" s="31">
        <f>(Jul!C44*2)+(Aug!C44*1)</f>
        <v>32007</v>
      </c>
      <c r="E44" s="62"/>
      <c r="F44" s="31">
        <f>(Jul!E44*2)+(Aug!E44*1)</f>
        <v>0</v>
      </c>
      <c r="G44" s="63">
        <v>26314</v>
      </c>
      <c r="H44" s="31">
        <f>Jul!H44+Aug!G44</f>
        <v>64398</v>
      </c>
      <c r="I44" s="31">
        <f t="shared" si="0"/>
        <v>33569</v>
      </c>
      <c r="J44" s="31">
        <f t="shared" si="1"/>
        <v>96405</v>
      </c>
    </row>
    <row r="45" spans="1:10" s="1" customFormat="1" ht="15.75" customHeight="1" x14ac:dyDescent="0.2">
      <c r="A45" s="5" t="s">
        <v>48</v>
      </c>
      <c r="B45" s="6" t="s">
        <v>20</v>
      </c>
      <c r="C45" s="61">
        <v>836</v>
      </c>
      <c r="D45" s="31">
        <f>(Jul!C45*2)+(Aug!C45*1)</f>
        <v>13208</v>
      </c>
      <c r="E45" s="62"/>
      <c r="F45" s="31">
        <f>(Jul!E45*2)+(Aug!E45*1)</f>
        <v>0</v>
      </c>
      <c r="G45" s="63"/>
      <c r="H45" s="31">
        <f>Jul!H45+Aug!G45</f>
        <v>3707</v>
      </c>
      <c r="I45" s="31">
        <f t="shared" si="0"/>
        <v>836</v>
      </c>
      <c r="J45" s="31">
        <f t="shared" si="1"/>
        <v>16915</v>
      </c>
    </row>
    <row r="46" spans="1:10" s="11" customFormat="1" ht="15.75" customHeight="1" x14ac:dyDescent="0.2">
      <c r="A46" s="9" t="s">
        <v>53</v>
      </c>
      <c r="B46" s="10" t="s">
        <v>20</v>
      </c>
      <c r="C46" s="61"/>
      <c r="D46" s="31">
        <f>(Jul!C46*2)+(Aug!C46*1)</f>
        <v>0</v>
      </c>
      <c r="E46" s="62"/>
      <c r="F46" s="31">
        <f>(Jul!E46*2)+(Aug!E46*1)</f>
        <v>0</v>
      </c>
      <c r="G46" s="63"/>
      <c r="H46" s="31">
        <f>Jul!H46+Aug!G46</f>
        <v>0</v>
      </c>
      <c r="I46" s="31">
        <f t="shared" si="0"/>
        <v>0</v>
      </c>
      <c r="J46" s="31">
        <f t="shared" si="1"/>
        <v>0</v>
      </c>
    </row>
    <row r="47" spans="1:10" s="11" customFormat="1" ht="15.75" customHeight="1" x14ac:dyDescent="0.2">
      <c r="A47" s="9" t="s">
        <v>54</v>
      </c>
      <c r="B47" s="10" t="s">
        <v>20</v>
      </c>
      <c r="C47" s="61">
        <v>10870</v>
      </c>
      <c r="D47" s="31">
        <f>(Jul!C47*2)+(Aug!C47*1)</f>
        <v>44660</v>
      </c>
      <c r="E47" s="62">
        <v>1343</v>
      </c>
      <c r="F47" s="31">
        <f>(Jul!E47*2)+(Aug!E47*1)</f>
        <v>1343</v>
      </c>
      <c r="G47" s="63">
        <v>48687</v>
      </c>
      <c r="H47" s="31">
        <f>Jul!H47+Aug!G47</f>
        <v>83522</v>
      </c>
      <c r="I47" s="31">
        <f t="shared" si="0"/>
        <v>60900</v>
      </c>
      <c r="J47" s="31">
        <f t="shared" si="1"/>
        <v>129525</v>
      </c>
    </row>
    <row r="48" spans="1:10" s="11" customFormat="1" ht="15.75" customHeight="1" x14ac:dyDescent="0.2">
      <c r="A48" s="9" t="s">
        <v>55</v>
      </c>
      <c r="B48" s="10" t="s">
        <v>20</v>
      </c>
      <c r="C48" s="61">
        <v>17025</v>
      </c>
      <c r="D48" s="31">
        <f>(Jul!C48*2)+(Aug!C48*1)</f>
        <v>64177</v>
      </c>
      <c r="E48" s="62"/>
      <c r="F48" s="31">
        <f>(Jul!E48*2)+(Aug!E48*1)</f>
        <v>0</v>
      </c>
      <c r="G48" s="63">
        <v>89176</v>
      </c>
      <c r="H48" s="31">
        <f>Jul!H48+Aug!G48</f>
        <v>126489</v>
      </c>
      <c r="I48" s="31">
        <f t="shared" si="0"/>
        <v>106201</v>
      </c>
      <c r="J48" s="31">
        <f t="shared" si="1"/>
        <v>190666</v>
      </c>
    </row>
    <row r="49" spans="1:10" s="1" customFormat="1" ht="15.75" customHeight="1" x14ac:dyDescent="0.2">
      <c r="A49" s="5" t="s">
        <v>57</v>
      </c>
      <c r="B49" s="6" t="s">
        <v>20</v>
      </c>
      <c r="C49" s="61">
        <v>15351</v>
      </c>
      <c r="D49" s="31">
        <f>(Jul!C49*2)+(Aug!C49*1)</f>
        <v>42483</v>
      </c>
      <c r="E49" s="62"/>
      <c r="F49" s="31">
        <f>(Jul!E49*2)+(Aug!E49*1)</f>
        <v>0</v>
      </c>
      <c r="G49" s="63">
        <v>1250</v>
      </c>
      <c r="H49" s="31">
        <f>Jul!H49+Aug!G49</f>
        <v>6554</v>
      </c>
      <c r="I49" s="31">
        <f t="shared" si="0"/>
        <v>16601</v>
      </c>
      <c r="J49" s="31">
        <f t="shared" si="1"/>
        <v>49037</v>
      </c>
    </row>
    <row r="50" spans="1:10" s="1" customFormat="1" ht="15.75" customHeight="1" x14ac:dyDescent="0.2">
      <c r="A50" s="5" t="s">
        <v>58</v>
      </c>
      <c r="B50" s="6" t="s">
        <v>20</v>
      </c>
      <c r="C50" s="61">
        <v>3053</v>
      </c>
      <c r="D50" s="31">
        <f>(Jul!C50*2)+(Aug!C50*1)</f>
        <v>23329</v>
      </c>
      <c r="E50" s="62"/>
      <c r="F50" s="31">
        <f>(Jul!E50*2)+(Aug!E50*1)</f>
        <v>0</v>
      </c>
      <c r="G50" s="63">
        <v>3805</v>
      </c>
      <c r="H50" s="31">
        <f>Jul!H50+Aug!G50</f>
        <v>8668</v>
      </c>
      <c r="I50" s="31">
        <f t="shared" si="0"/>
        <v>6858</v>
      </c>
      <c r="J50" s="31">
        <f t="shared" si="1"/>
        <v>31997</v>
      </c>
    </row>
    <row r="51" spans="1:10" s="1" customFormat="1" ht="15.75" customHeight="1" x14ac:dyDescent="0.2">
      <c r="A51" s="5" t="s">
        <v>59</v>
      </c>
      <c r="B51" s="6" t="s">
        <v>20</v>
      </c>
      <c r="C51" s="61">
        <v>26739</v>
      </c>
      <c r="D51" s="31">
        <f>(Jul!C51*2)+(Aug!C51*1)</f>
        <v>83473</v>
      </c>
      <c r="E51" s="62"/>
      <c r="F51" s="31">
        <f>(Jul!E51*2)+(Aug!E51*1)</f>
        <v>0</v>
      </c>
      <c r="G51" s="63">
        <v>83826</v>
      </c>
      <c r="H51" s="31">
        <f>Jul!H51+Aug!G51</f>
        <v>229109</v>
      </c>
      <c r="I51" s="31">
        <f t="shared" si="0"/>
        <v>110565</v>
      </c>
      <c r="J51" s="31">
        <f t="shared" si="1"/>
        <v>312582</v>
      </c>
    </row>
    <row r="52" spans="1:10" s="1" customFormat="1" ht="15.75" customHeight="1" x14ac:dyDescent="0.2">
      <c r="A52" s="5" t="s">
        <v>60</v>
      </c>
      <c r="B52" s="6" t="s">
        <v>20</v>
      </c>
      <c r="C52" s="61">
        <v>4033</v>
      </c>
      <c r="D52" s="31">
        <f>(Jul!C52*2)+(Aug!C52*1)</f>
        <v>26579</v>
      </c>
      <c r="E52" s="62"/>
      <c r="F52" s="31">
        <f>(Jul!E52*2)+(Aug!E52*1)</f>
        <v>0</v>
      </c>
      <c r="G52" s="63">
        <v>1705</v>
      </c>
      <c r="H52" s="31">
        <f>Jul!H52+Aug!G52</f>
        <v>20133</v>
      </c>
      <c r="I52" s="31">
        <f t="shared" si="0"/>
        <v>5738</v>
      </c>
      <c r="J52" s="31">
        <f t="shared" si="1"/>
        <v>46712</v>
      </c>
    </row>
    <row r="53" spans="1:10" s="1" customFormat="1" ht="15.75" customHeight="1" x14ac:dyDescent="0.2">
      <c r="A53" s="5" t="s">
        <v>64</v>
      </c>
      <c r="B53" s="6" t="s">
        <v>20</v>
      </c>
      <c r="C53" s="61"/>
      <c r="D53" s="31">
        <f>(Jul!C53*2)+(Aug!C53*1)</f>
        <v>0</v>
      </c>
      <c r="E53" s="62"/>
      <c r="F53" s="31">
        <f>(Jul!E53*2)+(Aug!E53*1)</f>
        <v>0</v>
      </c>
      <c r="G53" s="63"/>
      <c r="H53" s="31">
        <f>Jul!H53+Aug!G53</f>
        <v>0</v>
      </c>
      <c r="I53" s="31">
        <f t="shared" si="0"/>
        <v>0</v>
      </c>
      <c r="J53" s="31">
        <f t="shared" si="1"/>
        <v>0</v>
      </c>
    </row>
    <row r="54" spans="1:10" s="1" customFormat="1" ht="15.75" customHeight="1" x14ac:dyDescent="0.2">
      <c r="A54" s="5" t="s">
        <v>65</v>
      </c>
      <c r="B54" s="6" t="s">
        <v>20</v>
      </c>
      <c r="C54" s="61">
        <v>11104</v>
      </c>
      <c r="D54" s="31">
        <f>(Jul!C54*2)+(Aug!C54*1)</f>
        <v>42420</v>
      </c>
      <c r="E54" s="62"/>
      <c r="F54" s="31">
        <f>(Jul!E54*2)+(Aug!E54*1)</f>
        <v>0</v>
      </c>
      <c r="G54" s="63">
        <v>20199</v>
      </c>
      <c r="H54" s="31">
        <f>Jul!H54+Aug!G54</f>
        <v>25215</v>
      </c>
      <c r="I54" s="31">
        <f t="shared" si="0"/>
        <v>31303</v>
      </c>
      <c r="J54" s="31">
        <f t="shared" si="1"/>
        <v>67635</v>
      </c>
    </row>
    <row r="55" spans="1:10" s="1" customFormat="1" ht="15.75" customHeight="1" x14ac:dyDescent="0.2">
      <c r="A55" s="5" t="s">
        <v>66</v>
      </c>
      <c r="B55" s="6" t="s">
        <v>20</v>
      </c>
      <c r="C55" s="61">
        <v>14786</v>
      </c>
      <c r="D55" s="31">
        <f>(Jul!C55*2)+(Aug!C55*1)</f>
        <v>45182</v>
      </c>
      <c r="E55" s="62">
        <v>1010</v>
      </c>
      <c r="F55" s="31">
        <f>(Jul!E55*2)+(Aug!E55*1)</f>
        <v>1010</v>
      </c>
      <c r="G55" s="63">
        <v>47811</v>
      </c>
      <c r="H55" s="31">
        <f>Jul!H55+Aug!G55</f>
        <v>110155</v>
      </c>
      <c r="I55" s="31">
        <f t="shared" si="0"/>
        <v>63607</v>
      </c>
      <c r="J55" s="31">
        <f t="shared" si="1"/>
        <v>156347</v>
      </c>
    </row>
    <row r="56" spans="1:10" s="11" customFormat="1" ht="15.75" customHeight="1" x14ac:dyDescent="0.2">
      <c r="A56" s="9" t="s">
        <v>67</v>
      </c>
      <c r="B56" s="10" t="s">
        <v>20</v>
      </c>
      <c r="C56" s="61">
        <v>3415</v>
      </c>
      <c r="D56" s="31">
        <f>(Jul!C56*2)+(Aug!C56*1)</f>
        <v>6233</v>
      </c>
      <c r="E56" s="62"/>
      <c r="F56" s="31">
        <f>(Jul!E56*2)+(Aug!E56*1)</f>
        <v>0</v>
      </c>
      <c r="G56" s="63">
        <v>95566</v>
      </c>
      <c r="H56" s="31">
        <f>Jul!H56+Aug!G56</f>
        <v>95566</v>
      </c>
      <c r="I56" s="31">
        <f t="shared" si="0"/>
        <v>98981</v>
      </c>
      <c r="J56" s="31">
        <f t="shared" si="1"/>
        <v>101799</v>
      </c>
    </row>
    <row r="57" spans="1:10" s="1" customFormat="1" ht="15.75" customHeight="1" x14ac:dyDescent="0.2">
      <c r="A57" s="5" t="s">
        <v>68</v>
      </c>
      <c r="B57" s="6" t="s">
        <v>20</v>
      </c>
      <c r="C57" s="61">
        <v>3415</v>
      </c>
      <c r="D57" s="31">
        <f>(Jul!C57*2)+(Aug!C57*1)</f>
        <v>16103</v>
      </c>
      <c r="E57" s="62"/>
      <c r="F57" s="31">
        <f>(Jul!E57*2)+(Aug!E57*1)</f>
        <v>0</v>
      </c>
      <c r="G57" s="63">
        <v>14212</v>
      </c>
      <c r="H57" s="31">
        <f>Jul!H57+Aug!G57</f>
        <v>14212</v>
      </c>
      <c r="I57" s="31">
        <f t="shared" si="0"/>
        <v>17627</v>
      </c>
      <c r="J57" s="31">
        <f t="shared" si="1"/>
        <v>30315</v>
      </c>
    </row>
    <row r="58" spans="1:10" s="11" customFormat="1" ht="15.75" customHeight="1" x14ac:dyDescent="0.2">
      <c r="A58" s="9" t="s">
        <v>69</v>
      </c>
      <c r="B58" s="10" t="s">
        <v>20</v>
      </c>
      <c r="C58" s="61">
        <v>1513</v>
      </c>
      <c r="D58" s="31">
        <f>(Jul!C58*2)+(Aug!C58*1)</f>
        <v>1513</v>
      </c>
      <c r="E58" s="62"/>
      <c r="F58" s="31">
        <f>(Jul!E58*2)+(Aug!E58*1)</f>
        <v>0</v>
      </c>
      <c r="G58" s="63"/>
      <c r="H58" s="31">
        <f>Jul!H58+Aug!G58</f>
        <v>0</v>
      </c>
      <c r="I58" s="31">
        <f t="shared" si="0"/>
        <v>1513</v>
      </c>
      <c r="J58" s="31">
        <f t="shared" si="1"/>
        <v>1513</v>
      </c>
    </row>
    <row r="59" spans="1:10" s="1" customFormat="1" ht="15.75" customHeight="1" x14ac:dyDescent="0.2">
      <c r="A59" s="5" t="s">
        <v>70</v>
      </c>
      <c r="B59" s="6" t="s">
        <v>20</v>
      </c>
      <c r="C59" s="61">
        <v>133</v>
      </c>
      <c r="D59" s="31">
        <f>(Jul!C59*2)+(Aug!C59*1)</f>
        <v>133</v>
      </c>
      <c r="E59" s="62"/>
      <c r="F59" s="31">
        <f>(Jul!E59*2)+(Aug!E59*1)</f>
        <v>0</v>
      </c>
      <c r="G59" s="63">
        <v>2361</v>
      </c>
      <c r="H59" s="31">
        <f>Jul!H59+Aug!G59</f>
        <v>2361</v>
      </c>
      <c r="I59" s="31">
        <f t="shared" si="0"/>
        <v>2494</v>
      </c>
      <c r="J59" s="31">
        <f t="shared" si="1"/>
        <v>2494</v>
      </c>
    </row>
    <row r="60" spans="1:10" s="11" customFormat="1" ht="15.75" customHeight="1" x14ac:dyDescent="0.2">
      <c r="A60" s="9" t="s">
        <v>71</v>
      </c>
      <c r="B60" s="10" t="s">
        <v>20</v>
      </c>
      <c r="C60" s="61">
        <v>34178</v>
      </c>
      <c r="D60" s="31">
        <f>(Jul!C60*2)+(Aug!C60*1)</f>
        <v>119274</v>
      </c>
      <c r="E60" s="62">
        <v>4261</v>
      </c>
      <c r="F60" s="31">
        <f>(Jul!E60*2)+(Aug!E60*1)</f>
        <v>4261</v>
      </c>
      <c r="G60" s="63">
        <v>179989</v>
      </c>
      <c r="H60" s="31">
        <f>Jul!H60+Aug!G60</f>
        <v>301580</v>
      </c>
      <c r="I60" s="31">
        <f t="shared" si="0"/>
        <v>218428</v>
      </c>
      <c r="J60" s="31">
        <f t="shared" si="1"/>
        <v>425115</v>
      </c>
    </row>
    <row r="61" spans="1:10" s="1" customFormat="1" ht="15.75" customHeight="1" x14ac:dyDescent="0.2">
      <c r="A61" s="5" t="s">
        <v>72</v>
      </c>
      <c r="B61" s="6" t="s">
        <v>20</v>
      </c>
      <c r="C61" s="61">
        <v>4234</v>
      </c>
      <c r="D61" s="31">
        <f>(Jul!C61*2)+(Aug!C61*1)</f>
        <v>16076</v>
      </c>
      <c r="E61" s="62"/>
      <c r="F61" s="31">
        <f>(Jul!E61*2)+(Aug!E61*1)</f>
        <v>0</v>
      </c>
      <c r="G61" s="63">
        <v>15201</v>
      </c>
      <c r="H61" s="31">
        <f>Jul!H61+Aug!G61</f>
        <v>24765</v>
      </c>
      <c r="I61" s="31">
        <f t="shared" si="0"/>
        <v>19435</v>
      </c>
      <c r="J61" s="31">
        <f t="shared" si="1"/>
        <v>40841</v>
      </c>
    </row>
    <row r="62" spans="1:10" s="11" customFormat="1" ht="15.75" customHeight="1" x14ac:dyDescent="0.2">
      <c r="A62" s="9" t="s">
        <v>73</v>
      </c>
      <c r="B62" s="10" t="s">
        <v>20</v>
      </c>
      <c r="C62" s="61">
        <v>3965</v>
      </c>
      <c r="D62" s="31">
        <f>(Jul!C62*2)+(Aug!C62*1)</f>
        <v>3965</v>
      </c>
      <c r="E62" s="62"/>
      <c r="F62" s="31">
        <f>(Jul!E62*2)+(Aug!E62*1)</f>
        <v>0</v>
      </c>
      <c r="G62" s="63">
        <v>10793</v>
      </c>
      <c r="H62" s="31">
        <f>Jul!H62+Aug!G62</f>
        <v>10793</v>
      </c>
      <c r="I62" s="31">
        <f t="shared" si="0"/>
        <v>14758</v>
      </c>
      <c r="J62" s="31">
        <f t="shared" si="1"/>
        <v>14758</v>
      </c>
    </row>
    <row r="63" spans="1:10" s="1" customFormat="1" ht="15.75" customHeight="1" x14ac:dyDescent="0.2">
      <c r="A63" s="5" t="s">
        <v>126</v>
      </c>
      <c r="B63" s="6" t="s">
        <v>20</v>
      </c>
      <c r="C63" s="61">
        <v>6004</v>
      </c>
      <c r="D63" s="31">
        <f>(Jul!C63*2)+(Aug!C63*1)</f>
        <v>24558</v>
      </c>
      <c r="E63" s="62"/>
      <c r="F63" s="31">
        <f>(Jul!E63*2)+(Aug!E63*1)</f>
        <v>0</v>
      </c>
      <c r="G63" s="63">
        <v>3939</v>
      </c>
      <c r="H63" s="31">
        <f>Jul!H63+Aug!G63</f>
        <v>15168</v>
      </c>
      <c r="I63" s="31">
        <f t="shared" si="0"/>
        <v>9943</v>
      </c>
      <c r="J63" s="31">
        <f t="shared" si="1"/>
        <v>39726</v>
      </c>
    </row>
    <row r="64" spans="1:10" s="1" customFormat="1" ht="15.75" customHeight="1" x14ac:dyDescent="0.2">
      <c r="A64" s="5" t="s">
        <v>74</v>
      </c>
      <c r="B64" s="6" t="s">
        <v>20</v>
      </c>
      <c r="C64" s="61"/>
      <c r="D64" s="31">
        <f>(Jul!C64*2)+(Aug!C64*1)</f>
        <v>0</v>
      </c>
      <c r="E64" s="62"/>
      <c r="F64" s="31">
        <f>(Jul!E64*2)+(Aug!E64*1)</f>
        <v>0</v>
      </c>
      <c r="G64" s="63"/>
      <c r="H64" s="31">
        <f>Jul!H64+Aug!G64</f>
        <v>0</v>
      </c>
      <c r="I64" s="31">
        <f t="shared" ref="I64:I71" si="2">C64+E64+G64</f>
        <v>0</v>
      </c>
      <c r="J64" s="31">
        <f t="shared" ref="J64:J71" si="3">D64+F64+H64</f>
        <v>0</v>
      </c>
    </row>
    <row r="65" spans="1:10" s="11" customFormat="1" ht="15.75" customHeight="1" x14ac:dyDescent="0.2">
      <c r="A65" s="9" t="s">
        <v>76</v>
      </c>
      <c r="B65" s="10" t="s">
        <v>20</v>
      </c>
      <c r="C65" s="61">
        <v>6004</v>
      </c>
      <c r="D65" s="31">
        <f>(Jul!C65*2)+(Aug!C65*1)</f>
        <v>6004</v>
      </c>
      <c r="E65" s="62">
        <v>303</v>
      </c>
      <c r="F65" s="31">
        <f>(Jul!E65*2)+(Aug!E65*1)</f>
        <v>303</v>
      </c>
      <c r="G65" s="63">
        <v>3939</v>
      </c>
      <c r="H65" s="31">
        <f>Jul!H65+Aug!G65</f>
        <v>3939</v>
      </c>
      <c r="I65" s="31">
        <f t="shared" si="2"/>
        <v>10246</v>
      </c>
      <c r="J65" s="31">
        <f t="shared" si="3"/>
        <v>10246</v>
      </c>
    </row>
    <row r="66" spans="1:10" s="11" customFormat="1" ht="15.75" customHeight="1" x14ac:dyDescent="0.2">
      <c r="A66" s="9" t="s">
        <v>77</v>
      </c>
      <c r="B66" s="10" t="s">
        <v>20</v>
      </c>
      <c r="C66" s="61"/>
      <c r="D66" s="31">
        <f>(Jul!C66*2)+(Aug!C66*1)</f>
        <v>3102</v>
      </c>
      <c r="E66" s="62"/>
      <c r="F66" s="31">
        <f>(Jul!E66*2)+(Aug!E66*1)</f>
        <v>0</v>
      </c>
      <c r="G66" s="63"/>
      <c r="H66" s="31">
        <f>Jul!H66+Aug!G66</f>
        <v>0</v>
      </c>
      <c r="I66" s="31">
        <f t="shared" si="2"/>
        <v>0</v>
      </c>
      <c r="J66" s="31">
        <f t="shared" si="3"/>
        <v>3102</v>
      </c>
    </row>
    <row r="67" spans="1:10" s="11" customFormat="1" ht="15.75" customHeight="1" x14ac:dyDescent="0.2">
      <c r="A67" s="9" t="s">
        <v>78</v>
      </c>
      <c r="B67" s="10" t="s">
        <v>20</v>
      </c>
      <c r="C67" s="61"/>
      <c r="D67" s="31">
        <f>(Jul!C67*2)+(Aug!C67*1)</f>
        <v>0</v>
      </c>
      <c r="E67" s="62"/>
      <c r="F67" s="31">
        <f>(Jul!E67*2)+(Aug!E67*1)</f>
        <v>0</v>
      </c>
      <c r="G67" s="63"/>
      <c r="H67" s="31">
        <f>Jul!H67+Aug!G67</f>
        <v>0</v>
      </c>
      <c r="I67" s="31">
        <f t="shared" si="2"/>
        <v>0</v>
      </c>
      <c r="J67" s="31">
        <f t="shared" si="3"/>
        <v>0</v>
      </c>
    </row>
    <row r="68" spans="1:10" s="1" customFormat="1" ht="15.75" customHeight="1" x14ac:dyDescent="0.2">
      <c r="A68" s="5" t="s">
        <v>79</v>
      </c>
      <c r="B68" s="6" t="s">
        <v>20</v>
      </c>
      <c r="C68" s="61"/>
      <c r="D68" s="31">
        <f>(Jul!C68*2)+(Aug!C68*1)</f>
        <v>0</v>
      </c>
      <c r="E68" s="62"/>
      <c r="F68" s="31">
        <f>(Jul!E68*2)+(Aug!E68*1)</f>
        <v>0</v>
      </c>
      <c r="G68" s="63"/>
      <c r="H68" s="31">
        <f>Jul!H68+Aug!G68</f>
        <v>0</v>
      </c>
      <c r="I68" s="31">
        <f t="shared" si="2"/>
        <v>0</v>
      </c>
      <c r="J68" s="31">
        <f t="shared" si="3"/>
        <v>0</v>
      </c>
    </row>
    <row r="69" spans="1:10" s="11" customFormat="1" ht="15.75" customHeight="1" x14ac:dyDescent="0.2">
      <c r="A69" s="9" t="s">
        <v>83</v>
      </c>
      <c r="B69" s="10" t="s">
        <v>20</v>
      </c>
      <c r="C69" s="61"/>
      <c r="D69" s="31">
        <f>(Jul!C69*2)+(Aug!C69*1)</f>
        <v>2118</v>
      </c>
      <c r="E69" s="62"/>
      <c r="F69" s="31">
        <f>(Jul!E69*2)+(Aug!E69*1)</f>
        <v>0</v>
      </c>
      <c r="G69" s="63"/>
      <c r="H69" s="31">
        <f>Jul!H69+Aug!G69</f>
        <v>5846</v>
      </c>
      <c r="I69" s="31">
        <f t="shared" si="2"/>
        <v>0</v>
      </c>
      <c r="J69" s="31">
        <f t="shared" si="3"/>
        <v>7964</v>
      </c>
    </row>
    <row r="70" spans="1:10" s="11" customFormat="1" ht="15.75" customHeight="1" x14ac:dyDescent="0.2">
      <c r="A70" s="9" t="s">
        <v>85</v>
      </c>
      <c r="B70" s="10" t="s">
        <v>20</v>
      </c>
      <c r="C70" s="61">
        <v>1323</v>
      </c>
      <c r="D70" s="31">
        <f>(Jul!C70*2)+(Aug!C70*1)</f>
        <v>1323</v>
      </c>
      <c r="E70" s="62"/>
      <c r="F70" s="31">
        <f>(Jul!E70*2)+(Aug!E70*1)</f>
        <v>0</v>
      </c>
      <c r="G70" s="63"/>
      <c r="H70" s="31">
        <f>Jul!H70+Aug!G70</f>
        <v>0</v>
      </c>
      <c r="I70" s="31">
        <f t="shared" si="2"/>
        <v>1323</v>
      </c>
      <c r="J70" s="31">
        <f t="shared" si="3"/>
        <v>1323</v>
      </c>
    </row>
    <row r="71" spans="1:10" s="1" customFormat="1" ht="15.75" customHeight="1" x14ac:dyDescent="0.2">
      <c r="A71" s="5" t="s">
        <v>86</v>
      </c>
      <c r="B71" s="6" t="s">
        <v>20</v>
      </c>
      <c r="C71" s="61">
        <v>12428</v>
      </c>
      <c r="D71" s="31">
        <f>(Jul!C71*2)+(Aug!C71*1)</f>
        <v>49388</v>
      </c>
      <c r="E71" s="62"/>
      <c r="F71" s="31">
        <f>(Jul!E71*2)+(Aug!E71*1)</f>
        <v>0</v>
      </c>
      <c r="G71" s="63">
        <v>13786</v>
      </c>
      <c r="H71" s="31">
        <f>Jul!H71+Aug!G71</f>
        <v>97231</v>
      </c>
      <c r="I71" s="31">
        <f t="shared" si="2"/>
        <v>26214</v>
      </c>
      <c r="J71" s="31">
        <f t="shared" si="3"/>
        <v>146619</v>
      </c>
    </row>
    <row r="72" spans="1:10" s="3" customFormat="1" ht="21.75" x14ac:dyDescent="0.2">
      <c r="A72" s="19" t="s">
        <v>123</v>
      </c>
      <c r="B72" s="2"/>
      <c r="C72" s="36">
        <f t="shared" ref="C72:J72" si="4">SUM(C5:C31)</f>
        <v>188205</v>
      </c>
      <c r="D72" s="36">
        <f t="shared" si="4"/>
        <v>501203</v>
      </c>
      <c r="E72" s="36">
        <f t="shared" si="4"/>
        <v>2144</v>
      </c>
      <c r="F72" s="36">
        <f t="shared" si="4"/>
        <v>2144</v>
      </c>
      <c r="G72" s="36">
        <f t="shared" si="4"/>
        <v>335371</v>
      </c>
      <c r="H72" s="36">
        <f t="shared" si="4"/>
        <v>707333</v>
      </c>
      <c r="I72" s="36">
        <f t="shared" si="4"/>
        <v>525720</v>
      </c>
      <c r="J72" s="36">
        <f t="shared" si="4"/>
        <v>1210680</v>
      </c>
    </row>
    <row r="73" spans="1:10" s="3" customFormat="1" ht="21.75" x14ac:dyDescent="0.2">
      <c r="A73" s="19" t="s">
        <v>124</v>
      </c>
      <c r="B73" s="2"/>
      <c r="C73" s="36">
        <f t="shared" ref="C73:J73" si="5">SUM(C32:C71)</f>
        <v>289104</v>
      </c>
      <c r="D73" s="36">
        <f t="shared" si="5"/>
        <v>964748</v>
      </c>
      <c r="E73" s="36">
        <f t="shared" si="5"/>
        <v>6917</v>
      </c>
      <c r="F73" s="36">
        <f t="shared" si="5"/>
        <v>10941</v>
      </c>
      <c r="G73" s="36">
        <f t="shared" si="5"/>
        <v>1090863</v>
      </c>
      <c r="H73" s="36">
        <f t="shared" si="5"/>
        <v>1967644</v>
      </c>
      <c r="I73" s="36">
        <f t="shared" si="5"/>
        <v>1386884</v>
      </c>
      <c r="J73" s="36">
        <f t="shared" si="5"/>
        <v>2943333</v>
      </c>
    </row>
    <row r="74" spans="1:10" s="3" customFormat="1" ht="15.75" customHeight="1" x14ac:dyDescent="0.2">
      <c r="A74" s="17" t="s">
        <v>87</v>
      </c>
      <c r="B74" s="2"/>
      <c r="C74" s="36">
        <f>SUM(C72:C73)</f>
        <v>477309</v>
      </c>
      <c r="D74" s="32">
        <f t="shared" ref="D74:J74" si="6">SUM(D72:D73)</f>
        <v>1465951</v>
      </c>
      <c r="E74" s="36">
        <f t="shared" si="6"/>
        <v>9061</v>
      </c>
      <c r="F74" s="32">
        <f t="shared" si="6"/>
        <v>13085</v>
      </c>
      <c r="G74" s="36">
        <f t="shared" si="6"/>
        <v>1426234</v>
      </c>
      <c r="H74" s="32">
        <f t="shared" si="6"/>
        <v>2674977</v>
      </c>
      <c r="I74" s="32">
        <f t="shared" si="6"/>
        <v>1912604</v>
      </c>
      <c r="J74" s="32">
        <f t="shared" si="6"/>
        <v>4154013</v>
      </c>
    </row>
    <row r="75" spans="1:10" x14ac:dyDescent="0.2">
      <c r="A75" s="12"/>
      <c r="B75" s="2"/>
      <c r="C75" s="13"/>
      <c r="D75" s="34"/>
      <c r="E75" s="13"/>
      <c r="F75" s="34"/>
      <c r="G75" s="13"/>
      <c r="H75" s="34"/>
      <c r="I75" s="38"/>
      <c r="J75" s="44"/>
    </row>
    <row r="76" spans="1:10" x14ac:dyDescent="0.2">
      <c r="A76" s="12"/>
      <c r="B76" s="2"/>
      <c r="C76" s="13"/>
      <c r="D76" s="34"/>
      <c r="E76" s="13"/>
      <c r="F76" s="34"/>
      <c r="G76" s="13"/>
      <c r="H76" s="34"/>
      <c r="I76" s="38"/>
      <c r="J76" s="44"/>
    </row>
    <row r="77" spans="1:10" x14ac:dyDescent="0.2">
      <c r="C77" s="56"/>
      <c r="D77" s="56"/>
      <c r="E77" s="56"/>
      <c r="F77" s="56"/>
      <c r="G77" s="56"/>
      <c r="H77" s="56"/>
      <c r="I77" s="56"/>
      <c r="J77" s="56"/>
    </row>
  </sheetData>
  <sheetProtection password="B68E" sheet="1" objects="1" scenarios="1"/>
  <mergeCells count="1">
    <mergeCell ref="A1:J1"/>
  </mergeCells>
  <phoneticPr fontId="0" type="noConversion"/>
  <conditionalFormatting sqref="A72:A74 B72:D76 C2:IV2 A2:A4 B3:D4 I3:IV74 A1:XFD1 A5:D71 E3:H76">
    <cfRule type="expression" dxfId="12" priority="63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pane ySplit="4" topLeftCell="A56" activePane="bottomLeft" state="frozen"/>
      <selection pane="bottomLeft" activeCell="I65" sqref="I65"/>
    </sheetView>
  </sheetViews>
  <sheetFormatPr defaultRowHeight="12.75" x14ac:dyDescent="0.2"/>
  <cols>
    <col min="1" max="1" width="21.85546875" bestFit="1" customWidth="1"/>
    <col min="3" max="3" width="15.7109375" customWidth="1"/>
    <col min="4" max="4" width="15.7109375" style="39" customWidth="1"/>
    <col min="5" max="5" width="15.7109375" customWidth="1"/>
    <col min="6" max="6" width="15.7109375" style="39" customWidth="1"/>
    <col min="7" max="7" width="15.7109375" customWidth="1"/>
    <col min="8" max="10" width="15.7109375" style="39" customWidth="1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x14ac:dyDescent="0.2">
      <c r="A2" s="1" t="s">
        <v>129</v>
      </c>
      <c r="D2" s="27"/>
      <c r="F2" s="27"/>
      <c r="H2" s="27"/>
      <c r="I2" s="27"/>
      <c r="J2" s="27"/>
    </row>
    <row r="3" spans="1:10" s="3" customFormat="1" x14ac:dyDescent="0.2">
      <c r="A3" s="2"/>
      <c r="B3" s="2"/>
      <c r="C3" s="2"/>
      <c r="D3" s="34"/>
      <c r="E3" s="2"/>
      <c r="F3" s="34"/>
      <c r="G3" s="2"/>
      <c r="H3" s="34"/>
      <c r="I3" s="34"/>
      <c r="J3" s="34"/>
    </row>
    <row r="4" spans="1:10" s="4" customFormat="1" ht="20.25" customHeight="1" x14ac:dyDescent="0.2">
      <c r="A4" s="4" t="s">
        <v>0</v>
      </c>
      <c r="B4" s="4" t="s">
        <v>1</v>
      </c>
      <c r="C4" s="4" t="s">
        <v>3</v>
      </c>
      <c r="D4" s="35" t="s">
        <v>110</v>
      </c>
      <c r="E4" s="4" t="s">
        <v>89</v>
      </c>
      <c r="F4" s="35" t="s">
        <v>14</v>
      </c>
      <c r="G4" s="4" t="s">
        <v>90</v>
      </c>
      <c r="H4" s="35" t="s">
        <v>88</v>
      </c>
      <c r="I4" s="35" t="s">
        <v>17</v>
      </c>
      <c r="J4" s="35" t="s">
        <v>18</v>
      </c>
    </row>
    <row r="5" spans="1:10" s="11" customFormat="1" ht="15.75" customHeight="1" x14ac:dyDescent="0.2">
      <c r="A5" s="9" t="s">
        <v>21</v>
      </c>
      <c r="B5" s="10" t="s">
        <v>22</v>
      </c>
      <c r="C5" s="25">
        <v>22151</v>
      </c>
      <c r="D5" s="31">
        <f>(Jul!C5*3)+(Aug!C5*2)+(Sep!C5*1)</f>
        <v>75863</v>
      </c>
      <c r="E5" s="8">
        <v>254</v>
      </c>
      <c r="F5" s="31">
        <f>(Jul!E5*3)+(Aug!E5*2)+(Sep!E5*1)</f>
        <v>4542</v>
      </c>
      <c r="G5" s="8">
        <v>17136</v>
      </c>
      <c r="H5" s="31">
        <f>SUM(Aug!H5+G5)</f>
        <v>174648</v>
      </c>
      <c r="I5" s="31">
        <f t="shared" ref="I5:I63" si="0">C5+E5+G5</f>
        <v>39541</v>
      </c>
      <c r="J5" s="31">
        <f t="shared" ref="J5:J63" si="1">D5+F5+H5</f>
        <v>255053</v>
      </c>
    </row>
    <row r="6" spans="1:10" s="11" customFormat="1" ht="15.75" customHeight="1" x14ac:dyDescent="0.2">
      <c r="A6" s="9" t="s">
        <v>23</v>
      </c>
      <c r="B6" s="10" t="s">
        <v>22</v>
      </c>
      <c r="C6" s="25"/>
      <c r="D6" s="31">
        <f>(Jul!C6*3)+(Aug!C6*2)+(Sep!C6*1)</f>
        <v>0</v>
      </c>
      <c r="E6" s="8"/>
      <c r="F6" s="31">
        <f>(Jul!E6*3)+(Aug!E6*2)+(Sep!E6*1)</f>
        <v>0</v>
      </c>
      <c r="G6" s="8"/>
      <c r="H6" s="31">
        <f>SUM(Aug!H6+G6)</f>
        <v>0</v>
      </c>
      <c r="I6" s="31">
        <f t="shared" si="0"/>
        <v>0</v>
      </c>
      <c r="J6" s="31">
        <f t="shared" si="1"/>
        <v>0</v>
      </c>
    </row>
    <row r="7" spans="1:10" s="1" customFormat="1" ht="15.75" customHeight="1" x14ac:dyDescent="0.2">
      <c r="A7" s="5" t="s">
        <v>24</v>
      </c>
      <c r="B7" s="6" t="s">
        <v>22</v>
      </c>
      <c r="C7" s="25">
        <v>562</v>
      </c>
      <c r="D7" s="31">
        <f>(Jul!C7*3)+(Aug!C7*2)+(Sep!C7*1)</f>
        <v>19428</v>
      </c>
      <c r="E7" s="8"/>
      <c r="F7" s="31">
        <f>(Jul!E7*3)+(Aug!E7*2)+(Sep!E7*1)</f>
        <v>0</v>
      </c>
      <c r="G7" s="8"/>
      <c r="H7" s="31">
        <f>SUM(Aug!H7+G7)</f>
        <v>10835</v>
      </c>
      <c r="I7" s="31">
        <f t="shared" si="0"/>
        <v>562</v>
      </c>
      <c r="J7" s="31">
        <f t="shared" si="1"/>
        <v>30263</v>
      </c>
    </row>
    <row r="8" spans="1:10" s="11" customFormat="1" ht="15.75" customHeight="1" x14ac:dyDescent="0.2">
      <c r="A8" s="9" t="s">
        <v>25</v>
      </c>
      <c r="B8" s="10" t="s">
        <v>22</v>
      </c>
      <c r="C8" s="25">
        <v>882</v>
      </c>
      <c r="D8" s="31">
        <f>(Jul!C8*3)+(Aug!C8*2)+(Sep!C8*1)</f>
        <v>6550</v>
      </c>
      <c r="E8" s="8"/>
      <c r="F8" s="31">
        <f>(Jul!E8*3)+(Aug!E8*2)+(Sep!E8*1)</f>
        <v>0</v>
      </c>
      <c r="G8" s="8"/>
      <c r="H8" s="31">
        <f>SUM(Aug!H8+G8)</f>
        <v>3315</v>
      </c>
      <c r="I8" s="31">
        <f t="shared" si="0"/>
        <v>882</v>
      </c>
      <c r="J8" s="31">
        <f t="shared" si="1"/>
        <v>9865</v>
      </c>
    </row>
    <row r="9" spans="1:10" s="1" customFormat="1" ht="15.75" customHeight="1" x14ac:dyDescent="0.2">
      <c r="A9" s="5" t="s">
        <v>27</v>
      </c>
      <c r="B9" s="6" t="s">
        <v>22</v>
      </c>
      <c r="C9" s="25">
        <v>7092</v>
      </c>
      <c r="D9" s="31">
        <f>(Jul!C9*3)+(Aug!C9*2)+(Sep!C9*1)</f>
        <v>29444</v>
      </c>
      <c r="E9" s="8"/>
      <c r="F9" s="31">
        <f>(Jul!E9*3)+(Aug!E9*2)+(Sep!E9*1)</f>
        <v>0</v>
      </c>
      <c r="G9" s="8">
        <v>21005</v>
      </c>
      <c r="H9" s="31">
        <f>SUM(Aug!H9+G9)</f>
        <v>55896</v>
      </c>
      <c r="I9" s="31">
        <f t="shared" si="0"/>
        <v>28097</v>
      </c>
      <c r="J9" s="31">
        <f t="shared" si="1"/>
        <v>85340</v>
      </c>
    </row>
    <row r="10" spans="1:10" s="1" customFormat="1" ht="15.75" customHeight="1" x14ac:dyDescent="0.2">
      <c r="A10" s="5" t="s">
        <v>30</v>
      </c>
      <c r="B10" s="6" t="s">
        <v>22</v>
      </c>
      <c r="C10" s="25">
        <v>4042</v>
      </c>
      <c r="D10" s="31">
        <f>(Jul!C10*3)+(Aug!C10*2)+(Sep!C10*1)</f>
        <v>298947</v>
      </c>
      <c r="E10" s="8">
        <v>1448</v>
      </c>
      <c r="F10" s="31">
        <f>(Jul!E10*3)+(Aug!E10*2)+(Sep!E10*1)</f>
        <v>1448</v>
      </c>
      <c r="G10" s="8">
        <v>34041</v>
      </c>
      <c r="H10" s="31">
        <f>SUM(Aug!H10+G10)</f>
        <v>225070</v>
      </c>
      <c r="I10" s="31">
        <f t="shared" si="0"/>
        <v>39531</v>
      </c>
      <c r="J10" s="31">
        <f t="shared" si="1"/>
        <v>525465</v>
      </c>
    </row>
    <row r="11" spans="1:10" s="1" customFormat="1" ht="15.75" customHeight="1" x14ac:dyDescent="0.2">
      <c r="A11" s="5" t="s">
        <v>31</v>
      </c>
      <c r="B11" s="6" t="s">
        <v>22</v>
      </c>
      <c r="C11" s="25">
        <v>1648</v>
      </c>
      <c r="D11" s="31">
        <f>(Jul!C11*3)+(Aug!C11*2)+(Sep!C11*1)</f>
        <v>18318</v>
      </c>
      <c r="E11" s="8">
        <v>23550</v>
      </c>
      <c r="F11" s="31">
        <f>(Jul!E11*3)+(Aug!E11*2)+(Sep!E11*1)</f>
        <v>23550</v>
      </c>
      <c r="G11" s="8"/>
      <c r="H11" s="31">
        <f>SUM(Aug!H11+G11)</f>
        <v>52122</v>
      </c>
      <c r="I11" s="31">
        <f t="shared" si="0"/>
        <v>25198</v>
      </c>
      <c r="J11" s="31">
        <f t="shared" si="1"/>
        <v>93990</v>
      </c>
    </row>
    <row r="12" spans="1:10" s="11" customFormat="1" ht="15.75" customHeight="1" x14ac:dyDescent="0.2">
      <c r="A12" s="9" t="s">
        <v>36</v>
      </c>
      <c r="B12" s="10" t="s">
        <v>22</v>
      </c>
      <c r="C12" s="25">
        <v>950</v>
      </c>
      <c r="D12" s="31">
        <f>(Jul!C12*3)+(Aug!C12*2)+(Sep!C12*1)</f>
        <v>3846</v>
      </c>
      <c r="E12" s="8"/>
      <c r="F12" s="31">
        <f>(Jul!E12*3)+(Aug!E12*2)+(Sep!E12*1)</f>
        <v>0</v>
      </c>
      <c r="G12" s="8"/>
      <c r="H12" s="31">
        <f>SUM(Aug!H12+G12)</f>
        <v>2976</v>
      </c>
      <c r="I12" s="31">
        <f t="shared" si="0"/>
        <v>950</v>
      </c>
      <c r="J12" s="31">
        <f t="shared" si="1"/>
        <v>6822</v>
      </c>
    </row>
    <row r="13" spans="1:10" s="1" customFormat="1" ht="15.75" customHeight="1" x14ac:dyDescent="0.2">
      <c r="A13" s="5" t="s">
        <v>37</v>
      </c>
      <c r="B13" s="6" t="s">
        <v>22</v>
      </c>
      <c r="C13" s="25">
        <v>3615</v>
      </c>
      <c r="D13" s="31">
        <f>(Jul!C13*3)+(Aug!C13*2)+(Sep!C13*1)</f>
        <v>23970</v>
      </c>
      <c r="E13" s="8"/>
      <c r="F13" s="31">
        <f>(Jul!E13*3)+(Aug!E13*2)+(Sep!E13*1)</f>
        <v>0</v>
      </c>
      <c r="G13" s="8"/>
      <c r="H13" s="31">
        <f>SUM(Aug!H13+G13)</f>
        <v>14184</v>
      </c>
      <c r="I13" s="31">
        <f t="shared" si="0"/>
        <v>3615</v>
      </c>
      <c r="J13" s="31">
        <f t="shared" si="1"/>
        <v>38154</v>
      </c>
    </row>
    <row r="14" spans="1:10" s="1" customFormat="1" ht="15.75" customHeight="1" x14ac:dyDescent="0.2">
      <c r="A14" s="5" t="s">
        <v>40</v>
      </c>
      <c r="B14" s="6" t="s">
        <v>22</v>
      </c>
      <c r="C14" s="25">
        <v>1784</v>
      </c>
      <c r="D14" s="31">
        <f>(Jul!C14*3)+(Aug!C14*2)+(Sep!C14*1)</f>
        <v>11537</v>
      </c>
      <c r="E14" s="8"/>
      <c r="F14" s="31">
        <f>(Jul!E14*3)+(Aug!E14*2)+(Sep!E14*1)</f>
        <v>0</v>
      </c>
      <c r="G14" s="8">
        <v>3087</v>
      </c>
      <c r="H14" s="31">
        <f>SUM(Aug!H14+G14)</f>
        <v>29089</v>
      </c>
      <c r="I14" s="31">
        <f t="shared" si="0"/>
        <v>4871</v>
      </c>
      <c r="J14" s="31">
        <f t="shared" si="1"/>
        <v>40626</v>
      </c>
    </row>
    <row r="15" spans="1:10" s="1" customFormat="1" ht="15.75" customHeight="1" x14ac:dyDescent="0.2">
      <c r="A15" s="5" t="s">
        <v>44</v>
      </c>
      <c r="B15" s="6" t="s">
        <v>22</v>
      </c>
      <c r="C15" s="25"/>
      <c r="D15" s="31">
        <f>(Jul!C15*3)+(Aug!C15*2)+(Sep!C15*1)</f>
        <v>0</v>
      </c>
      <c r="E15" s="8"/>
      <c r="F15" s="31">
        <f>(Jul!E15*3)+(Aug!E15*2)+(Sep!E15*1)</f>
        <v>0</v>
      </c>
      <c r="G15" s="8"/>
      <c r="H15" s="31">
        <f>SUM(Aug!H15+G15)</f>
        <v>0</v>
      </c>
      <c r="I15" s="31">
        <f t="shared" si="0"/>
        <v>0</v>
      </c>
      <c r="J15" s="31">
        <f t="shared" si="1"/>
        <v>0</v>
      </c>
    </row>
    <row r="16" spans="1:10" s="1" customFormat="1" ht="15.75" customHeight="1" x14ac:dyDescent="0.2">
      <c r="A16" s="5" t="s">
        <v>45</v>
      </c>
      <c r="B16" s="6" t="s">
        <v>22</v>
      </c>
      <c r="C16" s="25">
        <v>266</v>
      </c>
      <c r="D16" s="31">
        <f>(Jul!C16*3)+(Aug!C16*2)+(Sep!C16*1)</f>
        <v>53222</v>
      </c>
      <c r="E16" s="8"/>
      <c r="F16" s="31">
        <f>(Jul!E16*3)+(Aug!E16*2)+(Sep!E16*1)</f>
        <v>0</v>
      </c>
      <c r="G16" s="8">
        <v>2393</v>
      </c>
      <c r="H16" s="31">
        <f>SUM(Aug!H16+G16)</f>
        <v>30111</v>
      </c>
      <c r="I16" s="31">
        <f t="shared" si="0"/>
        <v>2659</v>
      </c>
      <c r="J16" s="31">
        <f t="shared" si="1"/>
        <v>83333</v>
      </c>
    </row>
    <row r="17" spans="1:10" s="1" customFormat="1" ht="15.75" customHeight="1" x14ac:dyDescent="0.2">
      <c r="A17" s="5" t="s">
        <v>46</v>
      </c>
      <c r="B17" s="6" t="s">
        <v>22</v>
      </c>
      <c r="C17" s="25">
        <v>1156</v>
      </c>
      <c r="D17" s="31">
        <f>(Jul!C17*3)+(Aug!C17*2)+(Sep!C17*1)</f>
        <v>9148</v>
      </c>
      <c r="E17" s="8"/>
      <c r="F17" s="31">
        <f>(Jul!E17*3)+(Aug!E17*2)+(Sep!E17*1)</f>
        <v>0</v>
      </c>
      <c r="G17" s="8">
        <v>97</v>
      </c>
      <c r="H17" s="31">
        <f>SUM(Aug!H17+G17)</f>
        <v>27815</v>
      </c>
      <c r="I17" s="31">
        <f t="shared" si="0"/>
        <v>1253</v>
      </c>
      <c r="J17" s="31">
        <f t="shared" si="1"/>
        <v>36963</v>
      </c>
    </row>
    <row r="18" spans="1:10" s="11" customFormat="1" ht="15.75" customHeight="1" x14ac:dyDescent="0.2">
      <c r="A18" s="9" t="s">
        <v>47</v>
      </c>
      <c r="B18" s="10" t="s">
        <v>22</v>
      </c>
      <c r="C18" s="25">
        <v>605</v>
      </c>
      <c r="D18" s="31">
        <f>(Jul!C18*3)+(Aug!C18*2)+(Sep!C18*1)</f>
        <v>2069</v>
      </c>
      <c r="E18" s="8"/>
      <c r="F18" s="31">
        <f>(Jul!E18*3)+(Aug!E18*2)+(Sep!E18*1)</f>
        <v>0</v>
      </c>
      <c r="G18" s="8"/>
      <c r="H18" s="31">
        <f>SUM(Aug!H18+G18)</f>
        <v>2139</v>
      </c>
      <c r="I18" s="31">
        <f t="shared" si="0"/>
        <v>605</v>
      </c>
      <c r="J18" s="31">
        <f t="shared" si="1"/>
        <v>4208</v>
      </c>
    </row>
    <row r="19" spans="1:10" s="11" customFormat="1" ht="15.75" customHeight="1" x14ac:dyDescent="0.2">
      <c r="A19" s="9" t="s">
        <v>49</v>
      </c>
      <c r="B19" s="10" t="s">
        <v>22</v>
      </c>
      <c r="C19" s="25"/>
      <c r="D19" s="31">
        <f>(Jul!C19*3)+(Aug!C19*2)+(Sep!C19*1)</f>
        <v>4398</v>
      </c>
      <c r="E19" s="8"/>
      <c r="F19" s="31">
        <f>(Jul!E19*3)+(Aug!E19*2)+(Sep!E19*1)</f>
        <v>0</v>
      </c>
      <c r="G19" s="8"/>
      <c r="H19" s="31">
        <f>SUM(Aug!H19+G19)</f>
        <v>4002</v>
      </c>
      <c r="I19" s="31">
        <f t="shared" si="0"/>
        <v>0</v>
      </c>
      <c r="J19" s="31">
        <f t="shared" si="1"/>
        <v>8400</v>
      </c>
    </row>
    <row r="20" spans="1:10" s="1" customFormat="1" ht="15.75" customHeight="1" x14ac:dyDescent="0.2">
      <c r="A20" s="5" t="s">
        <v>50</v>
      </c>
      <c r="B20" s="6" t="s">
        <v>22</v>
      </c>
      <c r="C20" s="25"/>
      <c r="D20" s="31">
        <f>(Jul!C20*3)+(Aug!C20*2)+(Sep!C20*1)</f>
        <v>0</v>
      </c>
      <c r="E20" s="8"/>
      <c r="F20" s="31">
        <f>(Jul!E20*3)+(Aug!E20*2)+(Sep!E20*1)</f>
        <v>0</v>
      </c>
      <c r="G20" s="8"/>
      <c r="H20" s="31">
        <f>SUM(Aug!H20+G20)</f>
        <v>0</v>
      </c>
      <c r="I20" s="31">
        <f t="shared" si="0"/>
        <v>0</v>
      </c>
      <c r="J20" s="31">
        <f t="shared" si="1"/>
        <v>0</v>
      </c>
    </row>
    <row r="21" spans="1:10" s="1" customFormat="1" ht="15.75" customHeight="1" x14ac:dyDescent="0.2">
      <c r="A21" s="5" t="s">
        <v>141</v>
      </c>
      <c r="B21" s="6" t="s">
        <v>22</v>
      </c>
      <c r="C21" s="25"/>
      <c r="D21" s="31">
        <f>(Jul!C21*3)+(Aug!C21*2)+(Sep!C21*1)</f>
        <v>6633</v>
      </c>
      <c r="E21" s="8"/>
      <c r="F21" s="31">
        <f>(Jul!E21*3)+(Aug!E21*2)+(Sep!E21*1)</f>
        <v>0</v>
      </c>
      <c r="G21" s="8"/>
      <c r="H21" s="31">
        <f>SUM(Aug!H21+G21)</f>
        <v>17182</v>
      </c>
      <c r="I21" s="31">
        <f t="shared" si="0"/>
        <v>0</v>
      </c>
      <c r="J21" s="31">
        <f t="shared" si="1"/>
        <v>23815</v>
      </c>
    </row>
    <row r="22" spans="1:10" s="1" customFormat="1" ht="15.75" customHeight="1" x14ac:dyDescent="0.2">
      <c r="A22" s="5" t="s">
        <v>51</v>
      </c>
      <c r="B22" s="6" t="s">
        <v>22</v>
      </c>
      <c r="C22" s="25"/>
      <c r="D22" s="31">
        <f>(Jul!C22*3)+(Aug!C22*2)+(Sep!C22*1)</f>
        <v>8369</v>
      </c>
      <c r="E22" s="8"/>
      <c r="F22" s="31">
        <f>(Jul!E22*3)+(Aug!E22*2)+(Sep!E22*1)</f>
        <v>0</v>
      </c>
      <c r="G22" s="8"/>
      <c r="H22" s="31">
        <f>SUM(Aug!H22+G22)</f>
        <v>16363</v>
      </c>
      <c r="I22" s="31">
        <f t="shared" si="0"/>
        <v>0</v>
      </c>
      <c r="J22" s="31">
        <f t="shared" si="1"/>
        <v>24732</v>
      </c>
    </row>
    <row r="23" spans="1:10" s="1" customFormat="1" ht="15.75" customHeight="1" x14ac:dyDescent="0.2">
      <c r="A23" s="5" t="s">
        <v>52</v>
      </c>
      <c r="B23" s="6" t="s">
        <v>22</v>
      </c>
      <c r="C23" s="25"/>
      <c r="D23" s="31">
        <f>(Jul!C23*3)+(Aug!C23*2)+(Sep!C23*1)</f>
        <v>265509</v>
      </c>
      <c r="E23" s="8"/>
      <c r="F23" s="31">
        <f>(Jul!E23*3)+(Aug!E23*2)+(Sep!E23*1)</f>
        <v>0</v>
      </c>
      <c r="G23" s="8"/>
      <c r="H23" s="31">
        <f>SUM(Aug!H23+G23)</f>
        <v>0</v>
      </c>
      <c r="I23" s="31">
        <f t="shared" si="0"/>
        <v>0</v>
      </c>
      <c r="J23" s="31">
        <f t="shared" si="1"/>
        <v>265509</v>
      </c>
    </row>
    <row r="24" spans="1:10" s="11" customFormat="1" ht="15.75" customHeight="1" x14ac:dyDescent="0.2">
      <c r="A24" s="9" t="s">
        <v>56</v>
      </c>
      <c r="B24" s="10" t="s">
        <v>22</v>
      </c>
      <c r="C24" s="25">
        <v>1515</v>
      </c>
      <c r="D24" s="31">
        <f>(Jul!C24*3)+(Aug!C24*2)+(Sep!C24*1)</f>
        <v>9075</v>
      </c>
      <c r="E24" s="8"/>
      <c r="F24" s="31">
        <f>(Jul!E24*3)+(Aug!E24*2)+(Sep!E24*1)</f>
        <v>0</v>
      </c>
      <c r="G24" s="8">
        <v>27700</v>
      </c>
      <c r="H24" s="31">
        <f>SUM(Aug!H24+G24)</f>
        <v>42295</v>
      </c>
      <c r="I24" s="31">
        <f t="shared" si="0"/>
        <v>29215</v>
      </c>
      <c r="J24" s="31">
        <f t="shared" si="1"/>
        <v>51370</v>
      </c>
    </row>
    <row r="25" spans="1:10" s="1" customFormat="1" ht="15.75" customHeight="1" x14ac:dyDescent="0.2">
      <c r="A25" s="5" t="s">
        <v>62</v>
      </c>
      <c r="B25" s="6" t="s">
        <v>22</v>
      </c>
      <c r="C25" s="25"/>
      <c r="D25" s="31">
        <f>(Jul!C25*3)+(Aug!C25*2)+(Sep!C25*1)</f>
        <v>7830</v>
      </c>
      <c r="E25" s="8"/>
      <c r="F25" s="31">
        <f>(Jul!E25*3)+(Aug!E25*2)+(Sep!E25*1)</f>
        <v>0</v>
      </c>
      <c r="G25" s="8"/>
      <c r="H25" s="31">
        <f>SUM(Aug!H25+G25)</f>
        <v>11521</v>
      </c>
      <c r="I25" s="31">
        <f t="shared" si="0"/>
        <v>0</v>
      </c>
      <c r="J25" s="31">
        <f t="shared" si="1"/>
        <v>19351</v>
      </c>
    </row>
    <row r="26" spans="1:10" s="1" customFormat="1" ht="15.75" customHeight="1" x14ac:dyDescent="0.2">
      <c r="A26" s="5" t="s">
        <v>63</v>
      </c>
      <c r="B26" s="6" t="s">
        <v>22</v>
      </c>
      <c r="C26" s="25">
        <v>1778</v>
      </c>
      <c r="D26" s="31">
        <f>(Jul!C26*3)+(Aug!C26*2)+(Sep!C26*1)</f>
        <v>1778</v>
      </c>
      <c r="E26" s="8"/>
      <c r="F26" s="31">
        <f>(Jul!E26*3)+(Aug!E26*2)+(Sep!E26*1)</f>
        <v>0</v>
      </c>
      <c r="G26" s="8">
        <v>3433</v>
      </c>
      <c r="H26" s="31">
        <f>SUM(Aug!H26+G26)</f>
        <v>3433</v>
      </c>
      <c r="I26" s="31">
        <f t="shared" si="0"/>
        <v>5211</v>
      </c>
      <c r="J26" s="31">
        <f t="shared" si="1"/>
        <v>5211</v>
      </c>
    </row>
    <row r="27" spans="1:10" s="1" customFormat="1" ht="15.75" customHeight="1" x14ac:dyDescent="0.2">
      <c r="A27" s="5" t="s">
        <v>75</v>
      </c>
      <c r="B27" s="6" t="s">
        <v>22</v>
      </c>
      <c r="C27" s="25">
        <v>836</v>
      </c>
      <c r="D27" s="31">
        <f>(Jul!C27*3)+(Aug!C27*2)+(Sep!C27*1)</f>
        <v>9526</v>
      </c>
      <c r="E27" s="8"/>
      <c r="F27" s="31">
        <f>(Jul!E27*3)+(Aug!E27*2)+(Sep!E27*1)</f>
        <v>0</v>
      </c>
      <c r="G27" s="8">
        <v>14939</v>
      </c>
      <c r="H27" s="31">
        <f>SUM(Aug!H27+G27)</f>
        <v>42491</v>
      </c>
      <c r="I27" s="31">
        <f t="shared" si="0"/>
        <v>15775</v>
      </c>
      <c r="J27" s="31">
        <f t="shared" si="1"/>
        <v>52017</v>
      </c>
    </row>
    <row r="28" spans="1:10" s="1" customFormat="1" ht="15.75" customHeight="1" x14ac:dyDescent="0.2">
      <c r="A28" s="5" t="s">
        <v>80</v>
      </c>
      <c r="B28" s="6" t="s">
        <v>22</v>
      </c>
      <c r="C28" s="25"/>
      <c r="D28" s="31">
        <f>(Jul!C28*3)+(Aug!C28*2)+(Sep!C28*1)</f>
        <v>4005</v>
      </c>
      <c r="E28" s="8"/>
      <c r="F28" s="31">
        <f>(Jul!E28*3)+(Aug!E28*2)+(Sep!E28*1)</f>
        <v>0</v>
      </c>
      <c r="G28" s="8"/>
      <c r="H28" s="31">
        <f>SUM(Aug!H28+G28)</f>
        <v>1378</v>
      </c>
      <c r="I28" s="31">
        <f t="shared" si="0"/>
        <v>0</v>
      </c>
      <c r="J28" s="31">
        <f t="shared" si="1"/>
        <v>5383</v>
      </c>
    </row>
    <row r="29" spans="1:10" s="1" customFormat="1" ht="15.75" customHeight="1" x14ac:dyDescent="0.2">
      <c r="A29" s="5" t="s">
        <v>81</v>
      </c>
      <c r="B29" s="6" t="s">
        <v>22</v>
      </c>
      <c r="C29" s="25"/>
      <c r="D29" s="31">
        <f>(Jul!C29*3)+(Aug!C29*2)+(Sep!C29*1)</f>
        <v>3557</v>
      </c>
      <c r="E29" s="8"/>
      <c r="F29" s="31">
        <f>(Jul!E29*3)+(Aug!E29*2)+(Sep!E29*1)</f>
        <v>0</v>
      </c>
      <c r="G29" s="8">
        <v>2308</v>
      </c>
      <c r="H29" s="31">
        <f>SUM(Aug!H29+G29)</f>
        <v>11076</v>
      </c>
      <c r="I29" s="31">
        <f t="shared" si="0"/>
        <v>2308</v>
      </c>
      <c r="J29" s="31">
        <f t="shared" si="1"/>
        <v>14633</v>
      </c>
    </row>
    <row r="30" spans="1:10" s="1" customFormat="1" ht="15.75" customHeight="1" x14ac:dyDescent="0.2">
      <c r="A30" s="5" t="s">
        <v>82</v>
      </c>
      <c r="B30" s="6" t="s">
        <v>22</v>
      </c>
      <c r="C30" s="25">
        <v>2907</v>
      </c>
      <c r="D30" s="31">
        <f>(Jul!C30*3)+(Aug!C30*2)+(Sep!C30*1)</f>
        <v>3173</v>
      </c>
      <c r="E30" s="8"/>
      <c r="F30" s="31">
        <f>(Jul!E30*3)+(Aug!E30*2)+(Sep!E30*1)</f>
        <v>0</v>
      </c>
      <c r="G30" s="8">
        <v>40501</v>
      </c>
      <c r="H30" s="31">
        <f>SUM(Aug!H30+G30)</f>
        <v>42352</v>
      </c>
      <c r="I30" s="31">
        <f t="shared" si="0"/>
        <v>43408</v>
      </c>
      <c r="J30" s="31">
        <f t="shared" si="1"/>
        <v>45525</v>
      </c>
    </row>
    <row r="31" spans="1:10" s="11" customFormat="1" ht="15.75" customHeight="1" x14ac:dyDescent="0.2">
      <c r="A31" s="9" t="s">
        <v>84</v>
      </c>
      <c r="B31" s="10" t="s">
        <v>22</v>
      </c>
      <c r="C31" s="25"/>
      <c r="D31" s="31">
        <f>(Jul!C31*3)+(Aug!C31*2)+(Sep!C31*1)</f>
        <v>21501</v>
      </c>
      <c r="E31" s="8"/>
      <c r="F31" s="31">
        <f>(Jul!E31*3)+(Aug!E31*2)+(Sep!E31*1)</f>
        <v>0</v>
      </c>
      <c r="G31" s="8">
        <v>11033</v>
      </c>
      <c r="H31" s="31">
        <f>SUM(Aug!H31+G31)</f>
        <v>64713</v>
      </c>
      <c r="I31" s="31">
        <f t="shared" si="0"/>
        <v>11033</v>
      </c>
      <c r="J31" s="31">
        <f t="shared" si="1"/>
        <v>86214</v>
      </c>
    </row>
    <row r="32" spans="1:10" s="1" customFormat="1" ht="15.75" customHeight="1" x14ac:dyDescent="0.2">
      <c r="A32" s="5" t="s">
        <v>19</v>
      </c>
      <c r="B32" s="6" t="s">
        <v>20</v>
      </c>
      <c r="C32" s="25">
        <v>1257</v>
      </c>
      <c r="D32" s="31">
        <f>(Jul!C32*3)+(Aug!C32*2)+(Sep!C32*1)</f>
        <v>7104</v>
      </c>
      <c r="E32" s="8"/>
      <c r="F32" s="31">
        <f>(Jul!E32*3)+(Aug!E32*2)+(Sep!E32*1)</f>
        <v>3762</v>
      </c>
      <c r="G32" s="8">
        <v>665</v>
      </c>
      <c r="H32" s="31">
        <f>SUM(Aug!H32+G32)</f>
        <v>665</v>
      </c>
      <c r="I32" s="31">
        <f t="shared" si="0"/>
        <v>1922</v>
      </c>
      <c r="J32" s="31">
        <f t="shared" si="1"/>
        <v>11531</v>
      </c>
    </row>
    <row r="33" spans="1:10" s="1" customFormat="1" ht="15.75" customHeight="1" x14ac:dyDescent="0.2">
      <c r="A33" s="5" t="s">
        <v>26</v>
      </c>
      <c r="B33" s="6" t="s">
        <v>20</v>
      </c>
      <c r="C33" s="25">
        <v>16590</v>
      </c>
      <c r="D33" s="31">
        <f>(Jul!C33*3)+(Aug!C33*2)+(Sep!C33*1)</f>
        <v>141449</v>
      </c>
      <c r="E33" s="8"/>
      <c r="F33" s="31">
        <f>(Jul!E33*3)+(Aug!E33*2)+(Sep!E33*1)</f>
        <v>0</v>
      </c>
      <c r="G33" s="8">
        <v>5318</v>
      </c>
      <c r="H33" s="31">
        <f>SUM(Aug!H33+G33)</f>
        <v>148281</v>
      </c>
      <c r="I33" s="31">
        <f t="shared" si="0"/>
        <v>21908</v>
      </c>
      <c r="J33" s="31">
        <f t="shared" si="1"/>
        <v>289730</v>
      </c>
    </row>
    <row r="34" spans="1:10" s="1" customFormat="1" ht="15.75" customHeight="1" x14ac:dyDescent="0.2">
      <c r="A34" s="5" t="s">
        <v>28</v>
      </c>
      <c r="B34" s="6" t="s">
        <v>20</v>
      </c>
      <c r="C34" s="25">
        <v>1447</v>
      </c>
      <c r="D34" s="31">
        <f>(Jul!C34*3)+(Aug!C34*2)+(Sep!C34*1)</f>
        <v>13571</v>
      </c>
      <c r="E34" s="8"/>
      <c r="F34" s="31">
        <f>(Jul!E34*3)+(Aug!E34*2)+(Sep!E34*1)</f>
        <v>0</v>
      </c>
      <c r="G34" s="8">
        <v>4943</v>
      </c>
      <c r="H34" s="31">
        <f>SUM(Aug!H34+G34)</f>
        <v>17194</v>
      </c>
      <c r="I34" s="31">
        <f t="shared" si="0"/>
        <v>6390</v>
      </c>
      <c r="J34" s="31">
        <f t="shared" si="1"/>
        <v>30765</v>
      </c>
    </row>
    <row r="35" spans="1:10" s="1" customFormat="1" ht="15.75" customHeight="1" x14ac:dyDescent="0.2">
      <c r="A35" s="5" t="s">
        <v>29</v>
      </c>
      <c r="B35" s="6" t="s">
        <v>20</v>
      </c>
      <c r="C35" s="25">
        <v>24362</v>
      </c>
      <c r="D35" s="31">
        <f>(Jul!C35*3)+(Aug!C35*2)+(Sep!C35*1)</f>
        <v>110312</v>
      </c>
      <c r="E35" s="8"/>
      <c r="F35" s="31">
        <f>(Jul!E35*3)+(Aug!E35*2)+(Sep!E35*1)</f>
        <v>0</v>
      </c>
      <c r="G35" s="8">
        <v>40096</v>
      </c>
      <c r="H35" s="31">
        <f>SUM(Aug!H35+G35)</f>
        <v>190104</v>
      </c>
      <c r="I35" s="31">
        <f t="shared" si="0"/>
        <v>64458</v>
      </c>
      <c r="J35" s="31">
        <f t="shared" si="1"/>
        <v>300416</v>
      </c>
    </row>
    <row r="36" spans="1:10" s="11" customFormat="1" ht="15.75" customHeight="1" x14ac:dyDescent="0.2">
      <c r="A36" s="9" t="s">
        <v>32</v>
      </c>
      <c r="B36" s="10" t="s">
        <v>20</v>
      </c>
      <c r="C36" s="25"/>
      <c r="D36" s="31">
        <f>(Jul!C36*3)+(Aug!C36*2)+(Sep!C36*1)</f>
        <v>4962</v>
      </c>
      <c r="E36" s="8"/>
      <c r="F36" s="31">
        <f>(Jul!E36*3)+(Aug!E36*2)+(Sep!E36*1)</f>
        <v>0</v>
      </c>
      <c r="G36" s="8"/>
      <c r="H36" s="31">
        <f>SUM(Aug!H36+G36)</f>
        <v>1654</v>
      </c>
      <c r="I36" s="31">
        <f t="shared" si="0"/>
        <v>0</v>
      </c>
      <c r="J36" s="31">
        <f t="shared" si="1"/>
        <v>6616</v>
      </c>
    </row>
    <row r="37" spans="1:10" s="1" customFormat="1" ht="15.75" customHeight="1" x14ac:dyDescent="0.2">
      <c r="A37" s="5" t="s">
        <v>33</v>
      </c>
      <c r="B37" s="6" t="s">
        <v>20</v>
      </c>
      <c r="C37" s="25">
        <v>1059</v>
      </c>
      <c r="D37" s="31">
        <f>(Jul!C37*3)+(Aug!C37*2)+(Sep!C37*1)</f>
        <v>10263</v>
      </c>
      <c r="E37" s="8"/>
      <c r="F37" s="31">
        <f>(Jul!E37*3)+(Aug!E37*2)+(Sep!E37*1)</f>
        <v>0</v>
      </c>
      <c r="G37" s="8"/>
      <c r="H37" s="31">
        <f>SUM(Aug!H37+G37)</f>
        <v>0</v>
      </c>
      <c r="I37" s="31">
        <f t="shared" si="0"/>
        <v>1059</v>
      </c>
      <c r="J37" s="31">
        <f t="shared" si="1"/>
        <v>10263</v>
      </c>
    </row>
    <row r="38" spans="1:10" s="1" customFormat="1" ht="15.75" customHeight="1" x14ac:dyDescent="0.2">
      <c r="A38" s="5" t="s">
        <v>34</v>
      </c>
      <c r="B38" s="6" t="s">
        <v>20</v>
      </c>
      <c r="C38" s="25">
        <v>4385</v>
      </c>
      <c r="D38" s="31">
        <f>(Jul!C38*3)+(Aug!C38*2)+(Sep!C38*1)</f>
        <v>12591</v>
      </c>
      <c r="E38" s="8"/>
      <c r="F38" s="31">
        <f>(Jul!E38*3)+(Aug!E38*2)+(Sep!E38*1)</f>
        <v>0</v>
      </c>
      <c r="G38" s="8">
        <v>4565</v>
      </c>
      <c r="H38" s="31">
        <f>SUM(Aug!H38+G38)</f>
        <v>36580</v>
      </c>
      <c r="I38" s="31">
        <f t="shared" si="0"/>
        <v>8950</v>
      </c>
      <c r="J38" s="31">
        <f t="shared" si="1"/>
        <v>49171</v>
      </c>
    </row>
    <row r="39" spans="1:10" s="11" customFormat="1" ht="15.75" customHeight="1" x14ac:dyDescent="0.2">
      <c r="A39" s="9" t="s">
        <v>35</v>
      </c>
      <c r="B39" s="10" t="s">
        <v>20</v>
      </c>
      <c r="C39" s="25">
        <v>49781</v>
      </c>
      <c r="D39" s="31">
        <f>(Jul!C39*3)+(Aug!C39*2)+(Sep!C39*1)</f>
        <v>113588</v>
      </c>
      <c r="E39" s="8"/>
      <c r="F39" s="31">
        <f>(Jul!E39*3)+(Aug!E39*2)+(Sep!E39*1)</f>
        <v>2274</v>
      </c>
      <c r="G39" s="8">
        <v>110632</v>
      </c>
      <c r="H39" s="31">
        <f>SUM(Aug!H39+G39)</f>
        <v>223175</v>
      </c>
      <c r="I39" s="31">
        <f t="shared" si="0"/>
        <v>160413</v>
      </c>
      <c r="J39" s="31">
        <f t="shared" si="1"/>
        <v>339037</v>
      </c>
    </row>
    <row r="40" spans="1:10" s="1" customFormat="1" ht="15.75" customHeight="1" x14ac:dyDescent="0.2">
      <c r="A40" s="5" t="s">
        <v>38</v>
      </c>
      <c r="B40" s="6" t="s">
        <v>20</v>
      </c>
      <c r="C40" s="25">
        <v>7023</v>
      </c>
      <c r="D40" s="31">
        <f>(Jul!C40*3)+(Aug!C40*2)+(Sep!C40*1)</f>
        <v>113367</v>
      </c>
      <c r="E40" s="8"/>
      <c r="F40" s="31">
        <f>(Jul!E40*3)+(Aug!E40*2)+(Sep!E40*1)</f>
        <v>0</v>
      </c>
      <c r="G40" s="8">
        <v>32514</v>
      </c>
      <c r="H40" s="31">
        <f>SUM(Aug!H40+G40)</f>
        <v>275276</v>
      </c>
      <c r="I40" s="31">
        <f t="shared" si="0"/>
        <v>39537</v>
      </c>
      <c r="J40" s="31">
        <f t="shared" si="1"/>
        <v>388643</v>
      </c>
    </row>
    <row r="41" spans="1:10" s="11" customFormat="1" ht="15.75" customHeight="1" x14ac:dyDescent="0.2">
      <c r="A41" s="9" t="s">
        <v>39</v>
      </c>
      <c r="B41" s="10" t="s">
        <v>20</v>
      </c>
      <c r="C41" s="25">
        <v>15907</v>
      </c>
      <c r="D41" s="31">
        <f>(Jul!C41*3)+(Aug!C41*2)+(Sep!C41*1)</f>
        <v>47331</v>
      </c>
      <c r="E41" s="8"/>
      <c r="F41" s="31">
        <f>(Jul!E41*3)+(Aug!E41*2)+(Sep!E41*1)</f>
        <v>0</v>
      </c>
      <c r="G41" s="8">
        <v>117351</v>
      </c>
      <c r="H41" s="31">
        <f>SUM(Aug!H41+G41)</f>
        <v>129745</v>
      </c>
      <c r="I41" s="31">
        <f t="shared" si="0"/>
        <v>133258</v>
      </c>
      <c r="J41" s="31">
        <f t="shared" si="1"/>
        <v>177076</v>
      </c>
    </row>
    <row r="42" spans="1:10" s="1" customFormat="1" ht="15.75" customHeight="1" x14ac:dyDescent="0.2">
      <c r="A42" s="5" t="s">
        <v>41</v>
      </c>
      <c r="B42" s="6" t="s">
        <v>20</v>
      </c>
      <c r="C42" s="25">
        <v>17689</v>
      </c>
      <c r="D42" s="31">
        <f>(Jul!C42*3)+(Aug!C42*2)+(Sep!C42*1)</f>
        <v>41138</v>
      </c>
      <c r="E42" s="8"/>
      <c r="F42" s="31">
        <f>(Jul!E42*3)+(Aug!E42*2)+(Sep!E42*1)</f>
        <v>0</v>
      </c>
      <c r="G42" s="8">
        <v>176223</v>
      </c>
      <c r="H42" s="31">
        <f>SUM(Aug!H42+G42)</f>
        <v>176655</v>
      </c>
      <c r="I42" s="31">
        <f t="shared" si="0"/>
        <v>193912</v>
      </c>
      <c r="J42" s="31">
        <f t="shared" si="1"/>
        <v>217793</v>
      </c>
    </row>
    <row r="43" spans="1:10" s="1" customFormat="1" ht="15.75" customHeight="1" x14ac:dyDescent="0.2">
      <c r="A43" s="5" t="s">
        <v>42</v>
      </c>
      <c r="B43" s="6" t="s">
        <v>20</v>
      </c>
      <c r="C43" s="25">
        <v>13268</v>
      </c>
      <c r="D43" s="31">
        <f>(Jul!C43*3)+(Aug!C43*2)+(Sep!C43*1)</f>
        <v>33972</v>
      </c>
      <c r="E43" s="8">
        <v>138</v>
      </c>
      <c r="F43" s="31">
        <f>(Jul!E43*3)+(Aug!E43*2)+(Sep!E43*1)</f>
        <v>138</v>
      </c>
      <c r="G43" s="8">
        <v>18770</v>
      </c>
      <c r="H43" s="31">
        <f>SUM(Aug!H43+G43)</f>
        <v>29981</v>
      </c>
      <c r="I43" s="31">
        <f t="shared" si="0"/>
        <v>32176</v>
      </c>
      <c r="J43" s="31">
        <f t="shared" si="1"/>
        <v>64091</v>
      </c>
    </row>
    <row r="44" spans="1:10" s="11" customFormat="1" ht="15.75" customHeight="1" x14ac:dyDescent="0.2">
      <c r="A44" s="9" t="s">
        <v>43</v>
      </c>
      <c r="B44" s="10" t="s">
        <v>20</v>
      </c>
      <c r="C44" s="25">
        <v>14628</v>
      </c>
      <c r="D44" s="31">
        <f>(Jul!C44*3)+(Aug!C44*2)+(Sep!C44*1)</f>
        <v>66266</v>
      </c>
      <c r="E44" s="8">
        <v>285</v>
      </c>
      <c r="F44" s="31">
        <f>(Jul!E44*3)+(Aug!E44*2)+(Sep!E44*1)</f>
        <v>285</v>
      </c>
      <c r="G44" s="8">
        <v>36149</v>
      </c>
      <c r="H44" s="31">
        <f>SUM(Aug!H44+G44)</f>
        <v>100547</v>
      </c>
      <c r="I44" s="31">
        <f t="shared" si="0"/>
        <v>51062</v>
      </c>
      <c r="J44" s="31">
        <f t="shared" si="1"/>
        <v>167098</v>
      </c>
    </row>
    <row r="45" spans="1:10" s="1" customFormat="1" ht="15.75" customHeight="1" x14ac:dyDescent="0.2">
      <c r="A45" s="5" t="s">
        <v>48</v>
      </c>
      <c r="B45" s="6" t="s">
        <v>20</v>
      </c>
      <c r="C45" s="25">
        <v>587</v>
      </c>
      <c r="D45" s="31">
        <f>(Jul!C45*3)+(Aug!C45*2)+(Sep!C45*1)</f>
        <v>20817</v>
      </c>
      <c r="E45" s="8"/>
      <c r="F45" s="31">
        <f>(Jul!E45*3)+(Aug!E45*2)+(Sep!E45*1)</f>
        <v>0</v>
      </c>
      <c r="G45" s="8"/>
      <c r="H45" s="31">
        <f>SUM(Aug!H45+G45)</f>
        <v>3707</v>
      </c>
      <c r="I45" s="31">
        <f t="shared" si="0"/>
        <v>587</v>
      </c>
      <c r="J45" s="31">
        <f t="shared" si="1"/>
        <v>24524</v>
      </c>
    </row>
    <row r="46" spans="1:10" s="11" customFormat="1" ht="15.75" customHeight="1" x14ac:dyDescent="0.2">
      <c r="A46" s="9" t="s">
        <v>53</v>
      </c>
      <c r="B46" s="10" t="s">
        <v>20</v>
      </c>
      <c r="C46" s="25"/>
      <c r="D46" s="31">
        <f>(Jul!C46*3)+(Aug!C46*2)+(Sep!C46*1)</f>
        <v>0</v>
      </c>
      <c r="E46" s="8"/>
      <c r="F46" s="31">
        <f>(Jul!E46*3)+(Aug!E46*2)+(Sep!E46*1)</f>
        <v>0</v>
      </c>
      <c r="G46" s="8"/>
      <c r="H46" s="31">
        <f>SUM(Aug!H46+G46)</f>
        <v>0</v>
      </c>
      <c r="I46" s="31">
        <f t="shared" si="0"/>
        <v>0</v>
      </c>
      <c r="J46" s="31">
        <f t="shared" si="1"/>
        <v>0</v>
      </c>
    </row>
    <row r="47" spans="1:10" s="11" customFormat="1" ht="15.75" customHeight="1" x14ac:dyDescent="0.2">
      <c r="A47" s="9" t="s">
        <v>54</v>
      </c>
      <c r="B47" s="10" t="s">
        <v>20</v>
      </c>
      <c r="C47" s="25">
        <v>46429</v>
      </c>
      <c r="D47" s="31">
        <f>(Jul!C47*3)+(Aug!C47*2)+(Sep!C47*1)</f>
        <v>118854</v>
      </c>
      <c r="E47" s="8"/>
      <c r="F47" s="31">
        <f>(Jul!E47*3)+(Aug!E47*2)+(Sep!E47*1)</f>
        <v>2686</v>
      </c>
      <c r="G47" s="8">
        <v>254646</v>
      </c>
      <c r="H47" s="31">
        <f>SUM(Aug!H47+G47)</f>
        <v>338168</v>
      </c>
      <c r="I47" s="31">
        <f t="shared" si="0"/>
        <v>301075</v>
      </c>
      <c r="J47" s="31">
        <f t="shared" si="1"/>
        <v>459708</v>
      </c>
    </row>
    <row r="48" spans="1:10" s="11" customFormat="1" ht="15.75" customHeight="1" x14ac:dyDescent="0.2">
      <c r="A48" s="9" t="s">
        <v>55</v>
      </c>
      <c r="B48" s="10" t="s">
        <v>20</v>
      </c>
      <c r="C48" s="25">
        <v>13765</v>
      </c>
      <c r="D48" s="31">
        <f>(Jul!C48*3)+(Aug!C48*2)+(Sep!C48*1)</f>
        <v>118543</v>
      </c>
      <c r="E48" s="8">
        <v>1770</v>
      </c>
      <c r="F48" s="31">
        <f>(Jul!E48*3)+(Aug!E48*2)+(Sep!E48*1)</f>
        <v>1770</v>
      </c>
      <c r="G48" s="8">
        <v>47604</v>
      </c>
      <c r="H48" s="31">
        <f>SUM(Aug!H48+G48)</f>
        <v>174093</v>
      </c>
      <c r="I48" s="31">
        <f t="shared" si="0"/>
        <v>63139</v>
      </c>
      <c r="J48" s="31">
        <f t="shared" si="1"/>
        <v>294406</v>
      </c>
    </row>
    <row r="49" spans="1:10" s="1" customFormat="1" ht="15.75" customHeight="1" x14ac:dyDescent="0.2">
      <c r="A49" s="5" t="s">
        <v>57</v>
      </c>
      <c r="B49" s="6" t="s">
        <v>20</v>
      </c>
      <c r="C49" s="25">
        <v>12589</v>
      </c>
      <c r="D49" s="31">
        <f>(Jul!C49*3)+(Aug!C49*2)+(Sep!C49*1)</f>
        <v>83989</v>
      </c>
      <c r="E49" s="8"/>
      <c r="F49" s="31">
        <f>(Jul!E49*3)+(Aug!E49*2)+(Sep!E49*1)</f>
        <v>0</v>
      </c>
      <c r="G49" s="8">
        <v>14688</v>
      </c>
      <c r="H49" s="31">
        <f>SUM(Aug!H49+G49)</f>
        <v>21242</v>
      </c>
      <c r="I49" s="31">
        <f t="shared" si="0"/>
        <v>27277</v>
      </c>
      <c r="J49" s="31">
        <f t="shared" si="1"/>
        <v>105231</v>
      </c>
    </row>
    <row r="50" spans="1:10" s="1" customFormat="1" ht="15.75" customHeight="1" x14ac:dyDescent="0.2">
      <c r="A50" s="5" t="s">
        <v>58</v>
      </c>
      <c r="B50" s="6" t="s">
        <v>20</v>
      </c>
      <c r="C50" s="25">
        <v>6689</v>
      </c>
      <c r="D50" s="31">
        <f>(Jul!C50*3)+(Aug!C50*2)+(Sep!C50*1)</f>
        <v>43209</v>
      </c>
      <c r="E50" s="8"/>
      <c r="F50" s="31">
        <f>(Jul!E50*3)+(Aug!E50*2)+(Sep!E50*1)</f>
        <v>0</v>
      </c>
      <c r="G50" s="8">
        <v>3073</v>
      </c>
      <c r="H50" s="31">
        <f>SUM(Aug!H50+G50)</f>
        <v>11741</v>
      </c>
      <c r="I50" s="31">
        <f t="shared" si="0"/>
        <v>9762</v>
      </c>
      <c r="J50" s="31">
        <f t="shared" si="1"/>
        <v>54950</v>
      </c>
    </row>
    <row r="51" spans="1:10" s="1" customFormat="1" ht="15.75" customHeight="1" x14ac:dyDescent="0.2">
      <c r="A51" s="5" t="s">
        <v>59</v>
      </c>
      <c r="B51" s="6" t="s">
        <v>20</v>
      </c>
      <c r="C51" s="25">
        <v>30867</v>
      </c>
      <c r="D51" s="31">
        <f>(Jul!C51*3)+(Aug!C51*2)+(Sep!C51*1)</f>
        <v>169446</v>
      </c>
      <c r="E51" s="8">
        <v>476</v>
      </c>
      <c r="F51" s="31">
        <f>(Jul!E51*3)+(Aug!E51*2)+(Sep!E51*1)</f>
        <v>476</v>
      </c>
      <c r="G51" s="8">
        <v>50345</v>
      </c>
      <c r="H51" s="31">
        <f>SUM(Aug!H51+G51)</f>
        <v>279454</v>
      </c>
      <c r="I51" s="31">
        <f t="shared" si="0"/>
        <v>81688</v>
      </c>
      <c r="J51" s="31">
        <f t="shared" si="1"/>
        <v>449376</v>
      </c>
    </row>
    <row r="52" spans="1:10" s="1" customFormat="1" ht="15.75" customHeight="1" x14ac:dyDescent="0.2">
      <c r="A52" s="5" t="s">
        <v>60</v>
      </c>
      <c r="B52" s="6" t="s">
        <v>20</v>
      </c>
      <c r="C52" s="25">
        <v>5749</v>
      </c>
      <c r="D52" s="31">
        <f>(Jul!C52*3)+(Aug!C52*2)+(Sep!C52*1)</f>
        <v>47634</v>
      </c>
      <c r="E52" s="8"/>
      <c r="F52" s="31">
        <f>(Jul!E52*3)+(Aug!E52*2)+(Sep!E52*1)</f>
        <v>0</v>
      </c>
      <c r="G52" s="8">
        <v>13805</v>
      </c>
      <c r="H52" s="31">
        <f>SUM(Aug!H52+G52)</f>
        <v>33938</v>
      </c>
      <c r="I52" s="31">
        <f t="shared" si="0"/>
        <v>19554</v>
      </c>
      <c r="J52" s="31">
        <f t="shared" si="1"/>
        <v>81572</v>
      </c>
    </row>
    <row r="53" spans="1:10" s="1" customFormat="1" ht="15.75" customHeight="1" x14ac:dyDescent="0.2">
      <c r="A53" s="5" t="s">
        <v>64</v>
      </c>
      <c r="B53" s="6" t="s">
        <v>20</v>
      </c>
      <c r="C53" s="25"/>
      <c r="D53" s="31">
        <f>(Jul!C53*3)+(Aug!C53*2)+(Sep!C53*1)</f>
        <v>0</v>
      </c>
      <c r="E53" s="8"/>
      <c r="F53" s="31">
        <f>(Jul!E53*3)+(Aug!E53*2)+(Sep!E53*1)</f>
        <v>0</v>
      </c>
      <c r="G53" s="8"/>
      <c r="H53" s="31">
        <f>SUM(Aug!H53+G53)</f>
        <v>0</v>
      </c>
      <c r="I53" s="31">
        <f t="shared" si="0"/>
        <v>0</v>
      </c>
      <c r="J53" s="31">
        <f t="shared" si="1"/>
        <v>0</v>
      </c>
    </row>
    <row r="54" spans="1:10" s="1" customFormat="1" ht="15.75" customHeight="1" x14ac:dyDescent="0.2">
      <c r="A54" s="5" t="s">
        <v>65</v>
      </c>
      <c r="B54" s="6" t="s">
        <v>20</v>
      </c>
      <c r="C54" s="25">
        <v>8269</v>
      </c>
      <c r="D54" s="31">
        <f>(Jul!C54*3)+(Aug!C54*2)+(Sep!C54*1)</f>
        <v>77451</v>
      </c>
      <c r="E54" s="8"/>
      <c r="F54" s="31">
        <f>(Jul!E54*3)+(Aug!E54*2)+(Sep!E54*1)</f>
        <v>0</v>
      </c>
      <c r="G54" s="8">
        <v>3314</v>
      </c>
      <c r="H54" s="31">
        <f>SUM(Aug!H54+G54)</f>
        <v>28529</v>
      </c>
      <c r="I54" s="31">
        <f t="shared" si="0"/>
        <v>11583</v>
      </c>
      <c r="J54" s="31">
        <f t="shared" si="1"/>
        <v>105980</v>
      </c>
    </row>
    <row r="55" spans="1:10" s="1" customFormat="1" ht="15.75" customHeight="1" x14ac:dyDescent="0.2">
      <c r="A55" s="5" t="s">
        <v>66</v>
      </c>
      <c r="B55" s="6" t="s">
        <v>20</v>
      </c>
      <c r="C55" s="25">
        <v>18563</v>
      </c>
      <c r="D55" s="31">
        <f>(Jul!C55*3)+(Aug!C55*2)+(Sep!C55*1)</f>
        <v>93729</v>
      </c>
      <c r="E55" s="8"/>
      <c r="F55" s="31">
        <f>(Jul!E55*3)+(Aug!E55*2)+(Sep!E55*1)</f>
        <v>2020</v>
      </c>
      <c r="G55" s="8">
        <v>69416</v>
      </c>
      <c r="H55" s="31">
        <f>SUM(Aug!H55+G55)</f>
        <v>179571</v>
      </c>
      <c r="I55" s="31">
        <f t="shared" si="0"/>
        <v>87979</v>
      </c>
      <c r="J55" s="31">
        <f t="shared" si="1"/>
        <v>275320</v>
      </c>
    </row>
    <row r="56" spans="1:10" s="11" customFormat="1" ht="15.75" customHeight="1" x14ac:dyDescent="0.2">
      <c r="A56" s="9" t="s">
        <v>67</v>
      </c>
      <c r="B56" s="10" t="s">
        <v>20</v>
      </c>
      <c r="C56" s="25">
        <v>3415</v>
      </c>
      <c r="D56" s="31">
        <f>(Jul!C56*3)+(Aug!C56*2)+(Sep!C56*1)</f>
        <v>14472</v>
      </c>
      <c r="E56" s="8"/>
      <c r="F56" s="31">
        <f>(Jul!E56*3)+(Aug!E56*2)+(Sep!E56*1)</f>
        <v>0</v>
      </c>
      <c r="G56" s="8"/>
      <c r="H56" s="31">
        <f>SUM(Aug!H56+G56)</f>
        <v>95566</v>
      </c>
      <c r="I56" s="31">
        <f t="shared" si="0"/>
        <v>3415</v>
      </c>
      <c r="J56" s="31">
        <f t="shared" si="1"/>
        <v>110038</v>
      </c>
    </row>
    <row r="57" spans="1:10" s="1" customFormat="1" ht="15.75" customHeight="1" x14ac:dyDescent="0.2">
      <c r="A57" s="5" t="s">
        <v>68</v>
      </c>
      <c r="B57" s="6" t="s">
        <v>20</v>
      </c>
      <c r="C57" s="25">
        <v>11825</v>
      </c>
      <c r="D57" s="31">
        <f>(Jul!C57*3)+(Aug!C57*2)+(Sep!C57*1)</f>
        <v>37687</v>
      </c>
      <c r="E57" s="8"/>
      <c r="F57" s="31">
        <f>(Jul!E57*3)+(Aug!E57*2)+(Sep!E57*1)</f>
        <v>0</v>
      </c>
      <c r="G57" s="8">
        <v>81848</v>
      </c>
      <c r="H57" s="31">
        <f>SUM(Aug!H57+G57)</f>
        <v>96060</v>
      </c>
      <c r="I57" s="31">
        <f t="shared" si="0"/>
        <v>93673</v>
      </c>
      <c r="J57" s="31">
        <f t="shared" si="1"/>
        <v>133747</v>
      </c>
    </row>
    <row r="58" spans="1:10" s="11" customFormat="1" ht="15.75" customHeight="1" x14ac:dyDescent="0.2">
      <c r="A58" s="9" t="s">
        <v>69</v>
      </c>
      <c r="B58" s="10" t="s">
        <v>20</v>
      </c>
      <c r="C58" s="25"/>
      <c r="D58" s="31">
        <f>(Jul!C58*3)+(Aug!C58*2)+(Sep!C58*1)</f>
        <v>3026</v>
      </c>
      <c r="E58" s="8"/>
      <c r="F58" s="31">
        <f>(Jul!E58*3)+(Aug!E58*2)+(Sep!E58*1)</f>
        <v>0</v>
      </c>
      <c r="G58" s="8"/>
      <c r="H58" s="31">
        <f>SUM(Aug!H58+G58)</f>
        <v>0</v>
      </c>
      <c r="I58" s="31">
        <f t="shared" si="0"/>
        <v>0</v>
      </c>
      <c r="J58" s="31">
        <f t="shared" si="1"/>
        <v>3026</v>
      </c>
    </row>
    <row r="59" spans="1:10" s="1" customFormat="1" ht="15.75" customHeight="1" x14ac:dyDescent="0.2">
      <c r="A59" s="5" t="s">
        <v>70</v>
      </c>
      <c r="B59" s="6" t="s">
        <v>20</v>
      </c>
      <c r="C59" s="25">
        <v>1846</v>
      </c>
      <c r="D59" s="31">
        <f>(Jul!C59*3)+(Aug!C59*2)+(Sep!C59*1)</f>
        <v>2112</v>
      </c>
      <c r="E59" s="8"/>
      <c r="F59" s="31">
        <f>(Jul!E59*3)+(Aug!E59*2)+(Sep!E59*1)</f>
        <v>0</v>
      </c>
      <c r="G59" s="8"/>
      <c r="H59" s="31">
        <f>SUM(Aug!H59+G59)</f>
        <v>2361</v>
      </c>
      <c r="I59" s="31">
        <f t="shared" si="0"/>
        <v>1846</v>
      </c>
      <c r="J59" s="31">
        <f t="shared" si="1"/>
        <v>4473</v>
      </c>
    </row>
    <row r="60" spans="1:10" s="11" customFormat="1" ht="15.75" customHeight="1" x14ac:dyDescent="0.2">
      <c r="A60" s="9" t="s">
        <v>71</v>
      </c>
      <c r="B60" s="10" t="s">
        <v>20</v>
      </c>
      <c r="C60" s="25">
        <v>53298</v>
      </c>
      <c r="D60" s="31">
        <f>(Jul!C60*3)+(Aug!C60*2)+(Sep!C60*1)</f>
        <v>249298</v>
      </c>
      <c r="E60" s="8">
        <v>1072</v>
      </c>
      <c r="F60" s="31">
        <f>(Jul!E60*3)+(Aug!E60*2)+(Sep!E60*1)</f>
        <v>9594</v>
      </c>
      <c r="G60" s="8">
        <v>315433</v>
      </c>
      <c r="H60" s="31">
        <f>SUM(Aug!H60+G60)</f>
        <v>617013</v>
      </c>
      <c r="I60" s="31">
        <f t="shared" si="0"/>
        <v>369803</v>
      </c>
      <c r="J60" s="31">
        <f t="shared" si="1"/>
        <v>875905</v>
      </c>
    </row>
    <row r="61" spans="1:10" s="1" customFormat="1" ht="15.75" customHeight="1" x14ac:dyDescent="0.2">
      <c r="A61" s="5" t="s">
        <v>72</v>
      </c>
      <c r="B61" s="6" t="s">
        <v>20</v>
      </c>
      <c r="C61" s="25">
        <v>3568</v>
      </c>
      <c r="D61" s="31">
        <f>(Jul!C61*3)+(Aug!C61*2)+(Sep!C61*1)</f>
        <v>29799</v>
      </c>
      <c r="E61" s="8"/>
      <c r="F61" s="31">
        <f>(Jul!E61*3)+(Aug!E61*2)+(Sep!E61*1)</f>
        <v>0</v>
      </c>
      <c r="G61" s="8">
        <v>44568</v>
      </c>
      <c r="H61" s="31">
        <f>SUM(Aug!H61+G61)</f>
        <v>69333</v>
      </c>
      <c r="I61" s="31">
        <f t="shared" si="0"/>
        <v>48136</v>
      </c>
      <c r="J61" s="31">
        <f t="shared" si="1"/>
        <v>99132</v>
      </c>
    </row>
    <row r="62" spans="1:10" s="11" customFormat="1" ht="15.75" customHeight="1" x14ac:dyDescent="0.2">
      <c r="A62" s="9" t="s">
        <v>73</v>
      </c>
      <c r="B62" s="10" t="s">
        <v>20</v>
      </c>
      <c r="C62" s="25"/>
      <c r="D62" s="31">
        <f>(Jul!C62*3)+(Aug!C62*2)+(Sep!C62*1)</f>
        <v>7930</v>
      </c>
      <c r="E62" s="8"/>
      <c r="F62" s="31">
        <f>(Jul!E62*3)+(Aug!E62*2)+(Sep!E62*1)</f>
        <v>0</v>
      </c>
      <c r="G62" s="8"/>
      <c r="H62" s="31">
        <f>SUM(Aug!H62+G62)</f>
        <v>10793</v>
      </c>
      <c r="I62" s="31">
        <f t="shared" si="0"/>
        <v>0</v>
      </c>
      <c r="J62" s="31">
        <f t="shared" si="1"/>
        <v>18723</v>
      </c>
    </row>
    <row r="63" spans="1:10" s="1" customFormat="1" ht="15.75" customHeight="1" x14ac:dyDescent="0.2">
      <c r="A63" s="5" t="s">
        <v>126</v>
      </c>
      <c r="B63" s="6" t="s">
        <v>20</v>
      </c>
      <c r="C63" s="25">
        <v>10225</v>
      </c>
      <c r="D63" s="31">
        <f>(Jul!C63*3)+(Aug!C63*2)+(Sep!C63*1)</f>
        <v>50064</v>
      </c>
      <c r="E63" s="8"/>
      <c r="F63" s="31">
        <f>(Jul!E63*3)+(Aug!E63*2)+(Sep!E63*1)</f>
        <v>0</v>
      </c>
      <c r="G63" s="8">
        <v>30794</v>
      </c>
      <c r="H63" s="31">
        <f>SUM(Aug!H63+G63)</f>
        <v>45962</v>
      </c>
      <c r="I63" s="31">
        <f t="shared" si="0"/>
        <v>41019</v>
      </c>
      <c r="J63" s="31">
        <f t="shared" si="1"/>
        <v>96026</v>
      </c>
    </row>
    <row r="64" spans="1:10" s="1" customFormat="1" ht="15.75" customHeight="1" x14ac:dyDescent="0.2">
      <c r="A64" s="5" t="s">
        <v>74</v>
      </c>
      <c r="B64" s="6" t="s">
        <v>20</v>
      </c>
      <c r="C64" s="25"/>
      <c r="D64" s="31">
        <f>(Jul!C64*3)+(Aug!C64*2)+(Sep!C64*1)</f>
        <v>0</v>
      </c>
      <c r="E64" s="8"/>
      <c r="F64" s="31">
        <f>(Jul!E64*3)+(Aug!E64*2)+(Sep!E64*1)</f>
        <v>0</v>
      </c>
      <c r="G64" s="8"/>
      <c r="H64" s="31">
        <f>SUM(Aug!H64+G64)</f>
        <v>0</v>
      </c>
      <c r="I64" s="31">
        <f t="shared" ref="I64:I71" si="2">C64+E64+G64</f>
        <v>0</v>
      </c>
      <c r="J64" s="31">
        <f t="shared" ref="J64:J71" si="3">D64+F64+H64</f>
        <v>0</v>
      </c>
    </row>
    <row r="65" spans="1:10" s="11" customFormat="1" ht="15.75" customHeight="1" x14ac:dyDescent="0.2">
      <c r="A65" s="9" t="s">
        <v>76</v>
      </c>
      <c r="B65" s="10" t="s">
        <v>20</v>
      </c>
      <c r="C65" s="25"/>
      <c r="D65" s="31">
        <f>(Jul!C65*3)+(Aug!C65*2)+(Sep!C65*1)</f>
        <v>12008</v>
      </c>
      <c r="E65" s="8"/>
      <c r="F65" s="31">
        <f>(Jul!E65*3)+(Aug!E65*2)+(Sep!E65*1)</f>
        <v>606</v>
      </c>
      <c r="G65" s="8"/>
      <c r="H65" s="31">
        <f>SUM(Aug!H65+G65)</f>
        <v>3939</v>
      </c>
      <c r="I65" s="31">
        <f t="shared" si="2"/>
        <v>0</v>
      </c>
      <c r="J65" s="31">
        <f t="shared" si="3"/>
        <v>16553</v>
      </c>
    </row>
    <row r="66" spans="1:10" s="11" customFormat="1" ht="15.75" customHeight="1" x14ac:dyDescent="0.2">
      <c r="A66" s="9" t="s">
        <v>77</v>
      </c>
      <c r="B66" s="10" t="s">
        <v>20</v>
      </c>
      <c r="C66" s="25"/>
      <c r="D66" s="31">
        <f>(Jul!C66*3)+(Aug!C66*2)+(Sep!C66*1)</f>
        <v>4653</v>
      </c>
      <c r="E66" s="8"/>
      <c r="F66" s="31">
        <f>(Jul!E66*3)+(Aug!E66*2)+(Sep!E66*1)</f>
        <v>0</v>
      </c>
      <c r="G66" s="8"/>
      <c r="H66" s="31">
        <f>SUM(Aug!H66+G66)</f>
        <v>0</v>
      </c>
      <c r="I66" s="31">
        <f t="shared" si="2"/>
        <v>0</v>
      </c>
      <c r="J66" s="31">
        <f t="shared" si="3"/>
        <v>4653</v>
      </c>
    </row>
    <row r="67" spans="1:10" s="11" customFormat="1" ht="15.75" customHeight="1" x14ac:dyDescent="0.2">
      <c r="A67" s="9" t="s">
        <v>78</v>
      </c>
      <c r="B67" s="10" t="s">
        <v>20</v>
      </c>
      <c r="C67" s="25"/>
      <c r="D67" s="31">
        <f>(Jul!C67*3)+(Aug!C67*2)+(Sep!C67*1)</f>
        <v>0</v>
      </c>
      <c r="E67" s="8"/>
      <c r="F67" s="31">
        <f>(Jul!E67*3)+(Aug!E67*2)+(Sep!E67*1)</f>
        <v>0</v>
      </c>
      <c r="G67" s="8"/>
      <c r="H67" s="31">
        <f>SUM(Aug!H67+G67)</f>
        <v>0</v>
      </c>
      <c r="I67" s="31">
        <f t="shared" si="2"/>
        <v>0</v>
      </c>
      <c r="J67" s="31">
        <f t="shared" si="3"/>
        <v>0</v>
      </c>
    </row>
    <row r="68" spans="1:10" s="1" customFormat="1" ht="15.75" customHeight="1" x14ac:dyDescent="0.2">
      <c r="A68" s="5" t="s">
        <v>79</v>
      </c>
      <c r="B68" s="6" t="s">
        <v>20</v>
      </c>
      <c r="C68" s="25">
        <v>1996</v>
      </c>
      <c r="D68" s="31">
        <f>(Jul!C68*3)+(Aug!C68*2)+(Sep!C68*1)</f>
        <v>1996</v>
      </c>
      <c r="E68" s="8"/>
      <c r="F68" s="31">
        <f>(Jul!E68*3)+(Aug!E68*2)+(Sep!E68*1)</f>
        <v>0</v>
      </c>
      <c r="G68" s="8">
        <v>31668</v>
      </c>
      <c r="H68" s="31">
        <f>SUM(Aug!H68+G68)</f>
        <v>31668</v>
      </c>
      <c r="I68" s="31">
        <f t="shared" si="2"/>
        <v>33664</v>
      </c>
      <c r="J68" s="31">
        <f t="shared" si="3"/>
        <v>33664</v>
      </c>
    </row>
    <row r="69" spans="1:10" s="11" customFormat="1" ht="15.75" customHeight="1" x14ac:dyDescent="0.2">
      <c r="A69" s="9" t="s">
        <v>83</v>
      </c>
      <c r="B69" s="10" t="s">
        <v>20</v>
      </c>
      <c r="C69" s="25">
        <v>3172</v>
      </c>
      <c r="D69" s="31">
        <f>(Jul!C69*3)+(Aug!C69*2)+(Sep!C69*1)</f>
        <v>6349</v>
      </c>
      <c r="E69" s="8"/>
      <c r="F69" s="31">
        <f>(Jul!E69*3)+(Aug!E69*2)+(Sep!E69*1)</f>
        <v>0</v>
      </c>
      <c r="G69" s="8">
        <v>7252</v>
      </c>
      <c r="H69" s="31">
        <f>SUM(Aug!H69+G69)</f>
        <v>13098</v>
      </c>
      <c r="I69" s="31">
        <f t="shared" si="2"/>
        <v>10424</v>
      </c>
      <c r="J69" s="31">
        <f t="shared" si="3"/>
        <v>19447</v>
      </c>
    </row>
    <row r="70" spans="1:10" s="11" customFormat="1" ht="15.75" customHeight="1" x14ac:dyDescent="0.2">
      <c r="A70" s="9" t="s">
        <v>85</v>
      </c>
      <c r="B70" s="10" t="s">
        <v>20</v>
      </c>
      <c r="C70" s="25">
        <v>4621</v>
      </c>
      <c r="D70" s="31">
        <f>(Jul!C70*3)+(Aug!C70*2)+(Sep!C70*1)</f>
        <v>7267</v>
      </c>
      <c r="E70" s="8"/>
      <c r="F70" s="31">
        <f>(Jul!E70*3)+(Aug!E70*2)+(Sep!E70*1)</f>
        <v>0</v>
      </c>
      <c r="G70" s="8"/>
      <c r="H70" s="31">
        <f>SUM(Aug!H70+G70)</f>
        <v>0</v>
      </c>
      <c r="I70" s="31">
        <f t="shared" si="2"/>
        <v>4621</v>
      </c>
      <c r="J70" s="31">
        <f t="shared" si="3"/>
        <v>7267</v>
      </c>
    </row>
    <row r="71" spans="1:10" s="1" customFormat="1" ht="15.75" customHeight="1" x14ac:dyDescent="0.2">
      <c r="A71" s="5" t="s">
        <v>86</v>
      </c>
      <c r="B71" s="6" t="s">
        <v>20</v>
      </c>
      <c r="C71" s="25">
        <v>16003</v>
      </c>
      <c r="D71" s="31">
        <f>(Jul!C71*3)+(Aug!C71*2)+(Sep!C71*1)</f>
        <v>96299</v>
      </c>
      <c r="E71" s="8"/>
      <c r="F71" s="31">
        <f>(Jul!E71*3)+(Aug!E71*2)+(Sep!E71*1)</f>
        <v>0</v>
      </c>
      <c r="G71" s="8">
        <v>61456</v>
      </c>
      <c r="H71" s="31">
        <f>SUM(Aug!H71+G71)</f>
        <v>158687</v>
      </c>
      <c r="I71" s="31">
        <f t="shared" si="2"/>
        <v>77459</v>
      </c>
      <c r="J71" s="31">
        <f t="shared" si="3"/>
        <v>254986</v>
      </c>
    </row>
    <row r="72" spans="1:10" s="3" customFormat="1" ht="21.75" x14ac:dyDescent="0.2">
      <c r="A72" s="19" t="s">
        <v>123</v>
      </c>
      <c r="B72" s="2"/>
      <c r="C72" s="32">
        <f t="shared" ref="C72:J72" si="4">SUM(C5:C31)</f>
        <v>51789</v>
      </c>
      <c r="D72" s="32">
        <f t="shared" si="4"/>
        <v>897696</v>
      </c>
      <c r="E72" s="32">
        <f t="shared" si="4"/>
        <v>25252</v>
      </c>
      <c r="F72" s="32">
        <f t="shared" si="4"/>
        <v>29540</v>
      </c>
      <c r="G72" s="32">
        <f t="shared" si="4"/>
        <v>177673</v>
      </c>
      <c r="H72" s="32">
        <f t="shared" si="4"/>
        <v>885006</v>
      </c>
      <c r="I72" s="32">
        <f t="shared" si="4"/>
        <v>254714</v>
      </c>
      <c r="J72" s="32">
        <f t="shared" si="4"/>
        <v>1812242</v>
      </c>
    </row>
    <row r="73" spans="1:10" s="3" customFormat="1" ht="21.75" x14ac:dyDescent="0.2">
      <c r="A73" s="19" t="s">
        <v>124</v>
      </c>
      <c r="B73" s="2"/>
      <c r="C73" s="32">
        <f t="shared" ref="C73:J73" si="5">SUM(C32:C71)</f>
        <v>420872</v>
      </c>
      <c r="D73" s="32">
        <f t="shared" si="5"/>
        <v>2012546</v>
      </c>
      <c r="E73" s="32">
        <f t="shared" si="5"/>
        <v>3741</v>
      </c>
      <c r="F73" s="32">
        <f t="shared" si="5"/>
        <v>23611</v>
      </c>
      <c r="G73" s="32">
        <f t="shared" si="5"/>
        <v>1577136</v>
      </c>
      <c r="H73" s="32">
        <f t="shared" si="5"/>
        <v>3544780</v>
      </c>
      <c r="I73" s="32">
        <f t="shared" si="5"/>
        <v>2001749</v>
      </c>
      <c r="J73" s="32">
        <f t="shared" si="5"/>
        <v>5580937</v>
      </c>
    </row>
    <row r="74" spans="1:10" s="3" customFormat="1" ht="15.75" customHeight="1" x14ac:dyDescent="0.2">
      <c r="A74" s="17" t="s">
        <v>87</v>
      </c>
      <c r="B74" s="2"/>
      <c r="C74" s="32">
        <f>SUM(C72:C73)</f>
        <v>472661</v>
      </c>
      <c r="D74" s="32">
        <f t="shared" ref="D74:J74" si="6">SUM(D72:D73)</f>
        <v>2910242</v>
      </c>
      <c r="E74" s="32">
        <f t="shared" si="6"/>
        <v>28993</v>
      </c>
      <c r="F74" s="32">
        <f t="shared" si="6"/>
        <v>53151</v>
      </c>
      <c r="G74" s="32">
        <f t="shared" si="6"/>
        <v>1754809</v>
      </c>
      <c r="H74" s="32">
        <f t="shared" si="6"/>
        <v>4429786</v>
      </c>
      <c r="I74" s="32">
        <f t="shared" si="6"/>
        <v>2256463</v>
      </c>
      <c r="J74" s="32">
        <f t="shared" si="6"/>
        <v>7393179</v>
      </c>
    </row>
    <row r="75" spans="1:10" x14ac:dyDescent="0.2">
      <c r="A75" s="12"/>
      <c r="B75" s="2"/>
      <c r="C75" s="2"/>
      <c r="D75" s="34"/>
      <c r="E75" s="2"/>
      <c r="F75" s="34"/>
      <c r="G75" s="2"/>
      <c r="H75" s="34"/>
      <c r="I75" s="40"/>
      <c r="J75" s="45"/>
    </row>
    <row r="76" spans="1:10" x14ac:dyDescent="0.2">
      <c r="A76" s="12"/>
      <c r="B76" s="2"/>
      <c r="C76" s="2"/>
      <c r="D76" s="34"/>
      <c r="E76" s="2"/>
      <c r="F76" s="34"/>
      <c r="G76" s="2"/>
      <c r="H76" s="34"/>
      <c r="I76" s="40"/>
      <c r="J76" s="45"/>
    </row>
    <row r="77" spans="1:10" x14ac:dyDescent="0.2">
      <c r="A77" s="12"/>
      <c r="B77" s="2"/>
      <c r="C77" s="2"/>
      <c r="D77" s="34"/>
      <c r="E77" s="2"/>
      <c r="F77" s="34"/>
      <c r="G77" s="2"/>
      <c r="H77" s="34"/>
    </row>
    <row r="78" spans="1:10" x14ac:dyDescent="0.2">
      <c r="C78" s="50"/>
      <c r="D78" s="50"/>
      <c r="E78" s="50"/>
      <c r="F78" s="50"/>
      <c r="G78" s="50"/>
      <c r="H78" s="50"/>
      <c r="I78" s="50"/>
      <c r="J78" s="50"/>
    </row>
  </sheetData>
  <sheetProtection password="B68E" sheet="1" objects="1" scenarios="1"/>
  <mergeCells count="1">
    <mergeCell ref="A1:J1"/>
  </mergeCells>
  <phoneticPr fontId="4" type="noConversion"/>
  <conditionalFormatting sqref="A2:A74 C2:IV2 I3:IV74 A1:XFD1 B3:H77">
    <cfRule type="expression" dxfId="11" priority="88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pane ySplit="4" topLeftCell="A53" activePane="bottomLeft" state="frozen"/>
      <selection pane="bottomLeft" activeCell="C72" sqref="C72"/>
    </sheetView>
  </sheetViews>
  <sheetFormatPr defaultRowHeight="10.5" x14ac:dyDescent="0.15"/>
  <cols>
    <col min="1" max="1" width="17.28515625" style="24" customWidth="1"/>
    <col min="2" max="2" width="9.140625" style="24"/>
    <col min="3" max="3" width="15.7109375" style="24" customWidth="1"/>
    <col min="4" max="4" width="15.7109375" style="43" customWidth="1"/>
    <col min="5" max="5" width="15.7109375" style="24" customWidth="1"/>
    <col min="6" max="6" width="15.7109375" style="43" customWidth="1"/>
    <col min="7" max="7" width="15.7109375" style="24" customWidth="1"/>
    <col min="8" max="10" width="15.7109375" style="43" customWidth="1"/>
    <col min="11" max="11" width="12.5703125" style="24" customWidth="1"/>
    <col min="12" max="16384" width="9.140625" style="24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7" customFormat="1" x14ac:dyDescent="0.15">
      <c r="A2" s="17" t="s">
        <v>130</v>
      </c>
      <c r="D2" s="41"/>
      <c r="F2" s="41"/>
      <c r="H2" s="41"/>
      <c r="I2" s="41"/>
      <c r="J2" s="41"/>
    </row>
    <row r="3" spans="1:10" s="5" customFormat="1" x14ac:dyDescent="0.15">
      <c r="A3" s="22"/>
      <c r="B3" s="22"/>
      <c r="C3" s="22"/>
      <c r="D3" s="42"/>
      <c r="E3" s="22"/>
      <c r="F3" s="42"/>
      <c r="G3" s="22"/>
      <c r="H3" s="42"/>
      <c r="I3" s="42"/>
      <c r="J3" s="42"/>
    </row>
    <row r="4" spans="1:10" s="4" customFormat="1" ht="20.25" customHeight="1" x14ac:dyDescent="0.2">
      <c r="A4" s="4" t="s">
        <v>0</v>
      </c>
      <c r="B4" s="4" t="s">
        <v>1</v>
      </c>
      <c r="C4" s="4" t="s">
        <v>115</v>
      </c>
      <c r="D4" s="35" t="s">
        <v>11</v>
      </c>
      <c r="E4" s="4" t="s">
        <v>116</v>
      </c>
      <c r="F4" s="35" t="s">
        <v>14</v>
      </c>
      <c r="G4" s="4" t="s">
        <v>117</v>
      </c>
      <c r="H4" s="35" t="s">
        <v>88</v>
      </c>
      <c r="I4" s="35" t="s">
        <v>118</v>
      </c>
      <c r="J4" s="35" t="s">
        <v>18</v>
      </c>
    </row>
    <row r="5" spans="1:10" s="15" customFormat="1" ht="15.75" customHeight="1" x14ac:dyDescent="0.2">
      <c r="A5" s="9" t="s">
        <v>21</v>
      </c>
      <c r="B5" s="10" t="s">
        <v>22</v>
      </c>
      <c r="C5" s="26"/>
      <c r="D5" s="30">
        <f>(Jul!C5*4)+(Aug!C5*3)+(Sep!C5*2)+(Oct!C5*1)</f>
        <v>119832</v>
      </c>
      <c r="E5" s="26"/>
      <c r="F5" s="30">
        <f>(Jul!E5*4)+(Aug!E5*3)+(Sep!E5*2)+(Oct!E5*1)</f>
        <v>6940</v>
      </c>
      <c r="G5" s="26"/>
      <c r="H5" s="30">
        <f>Sep!H5+G5</f>
        <v>174648</v>
      </c>
      <c r="I5" s="30">
        <f t="shared" ref="I5:I63" si="0">C5+E5+G5</f>
        <v>0</v>
      </c>
      <c r="J5" s="30">
        <f t="shared" ref="J5:J63" si="1">D5+F5+H5</f>
        <v>301420</v>
      </c>
    </row>
    <row r="6" spans="1:10" s="15" customFormat="1" ht="15.75" customHeight="1" x14ac:dyDescent="0.2">
      <c r="A6" s="9" t="s">
        <v>23</v>
      </c>
      <c r="B6" s="10" t="s">
        <v>22</v>
      </c>
      <c r="C6" s="26"/>
      <c r="D6" s="30">
        <f>(Jul!C6*4)+(Aug!C6*3)+(Sep!C6*2)+(Oct!C6*1)</f>
        <v>0</v>
      </c>
      <c r="E6" s="26"/>
      <c r="F6" s="30">
        <f>(Jul!E6*4)+(Aug!E6*3)+(Sep!E6*2)+(Oct!E6*1)</f>
        <v>0</v>
      </c>
      <c r="G6" s="26"/>
      <c r="H6" s="30">
        <f>Sep!H6+G6</f>
        <v>0</v>
      </c>
      <c r="I6" s="30">
        <f t="shared" si="0"/>
        <v>0</v>
      </c>
      <c r="J6" s="30">
        <f t="shared" si="1"/>
        <v>0</v>
      </c>
    </row>
    <row r="7" spans="1:10" s="17" customFormat="1" ht="15.75" customHeight="1" x14ac:dyDescent="0.2">
      <c r="A7" s="5" t="s">
        <v>24</v>
      </c>
      <c r="B7" s="6" t="s">
        <v>22</v>
      </c>
      <c r="C7" s="26"/>
      <c r="D7" s="30">
        <f>(Jul!C7*4)+(Aug!C7*3)+(Sep!C7*2)+(Oct!C7*1)</f>
        <v>28845</v>
      </c>
      <c r="E7" s="26"/>
      <c r="F7" s="30">
        <f>(Jul!E7*4)+(Aug!E7*3)+(Sep!E7*2)+(Oct!E7*1)</f>
        <v>0</v>
      </c>
      <c r="G7" s="26"/>
      <c r="H7" s="30">
        <f>Sep!H7+G7</f>
        <v>10835</v>
      </c>
      <c r="I7" s="30">
        <f t="shared" si="0"/>
        <v>0</v>
      </c>
      <c r="J7" s="30">
        <f t="shared" si="1"/>
        <v>39680</v>
      </c>
    </row>
    <row r="8" spans="1:10" s="15" customFormat="1" ht="15.75" customHeight="1" x14ac:dyDescent="0.2">
      <c r="A8" s="9" t="s">
        <v>25</v>
      </c>
      <c r="B8" s="10" t="s">
        <v>22</v>
      </c>
      <c r="C8" s="26"/>
      <c r="D8" s="30">
        <f>(Jul!C8*4)+(Aug!C8*3)+(Sep!C8*2)+(Oct!C8*1)</f>
        <v>10266</v>
      </c>
      <c r="E8" s="26"/>
      <c r="F8" s="30">
        <f>(Jul!E8*4)+(Aug!E8*3)+(Sep!E8*2)+(Oct!E8*1)</f>
        <v>0</v>
      </c>
      <c r="G8" s="26"/>
      <c r="H8" s="30">
        <f>Sep!H8+G8</f>
        <v>3315</v>
      </c>
      <c r="I8" s="30">
        <f t="shared" si="0"/>
        <v>0</v>
      </c>
      <c r="J8" s="30">
        <f t="shared" si="1"/>
        <v>13581</v>
      </c>
    </row>
    <row r="9" spans="1:10" s="17" customFormat="1" ht="15.75" customHeight="1" x14ac:dyDescent="0.2">
      <c r="A9" s="5" t="s">
        <v>27</v>
      </c>
      <c r="B9" s="6" t="s">
        <v>22</v>
      </c>
      <c r="C9" s="26"/>
      <c r="D9" s="30">
        <f>(Jul!C9*4)+(Aug!C9*3)+(Sep!C9*2)+(Oct!C9*1)</f>
        <v>44847</v>
      </c>
      <c r="E9" s="26"/>
      <c r="F9" s="30">
        <f>(Jul!E9*4)+(Aug!E9*3)+(Sep!E9*2)+(Oct!E9*1)</f>
        <v>0</v>
      </c>
      <c r="G9" s="26"/>
      <c r="H9" s="30">
        <f>Sep!H9+G9</f>
        <v>55896</v>
      </c>
      <c r="I9" s="30">
        <f t="shared" si="0"/>
        <v>0</v>
      </c>
      <c r="J9" s="30">
        <f t="shared" si="1"/>
        <v>100743</v>
      </c>
    </row>
    <row r="10" spans="1:10" s="17" customFormat="1" ht="15.75" customHeight="1" x14ac:dyDescent="0.2">
      <c r="A10" s="5" t="s">
        <v>30</v>
      </c>
      <c r="B10" s="6" t="s">
        <v>22</v>
      </c>
      <c r="C10" s="26"/>
      <c r="D10" s="30">
        <f>(Jul!C10*4)+(Aug!C10*3)+(Sep!C10*2)+(Oct!C10*1)</f>
        <v>444657</v>
      </c>
      <c r="E10" s="26"/>
      <c r="F10" s="30">
        <f>(Jul!E10*4)+(Aug!E10*3)+(Sep!E10*2)+(Oct!E10*1)</f>
        <v>2896</v>
      </c>
      <c r="G10" s="26"/>
      <c r="H10" s="30">
        <f>Sep!H10+G10</f>
        <v>225070</v>
      </c>
      <c r="I10" s="30">
        <f t="shared" si="0"/>
        <v>0</v>
      </c>
      <c r="J10" s="30">
        <f t="shared" si="1"/>
        <v>672623</v>
      </c>
    </row>
    <row r="11" spans="1:10" s="17" customFormat="1" ht="15.75" customHeight="1" x14ac:dyDescent="0.2">
      <c r="A11" s="5" t="s">
        <v>31</v>
      </c>
      <c r="B11" s="6" t="s">
        <v>22</v>
      </c>
      <c r="C11" s="26"/>
      <c r="D11" s="30">
        <f>(Jul!C11*4)+(Aug!C11*3)+(Sep!C11*2)+(Oct!C11*1)</f>
        <v>26396</v>
      </c>
      <c r="E11" s="26"/>
      <c r="F11" s="30">
        <f>(Jul!E11*4)+(Aug!E11*3)+(Sep!E11*2)+(Oct!E11*1)</f>
        <v>47100</v>
      </c>
      <c r="G11" s="26"/>
      <c r="H11" s="30">
        <f>Sep!H11+G11</f>
        <v>52122</v>
      </c>
      <c r="I11" s="30">
        <f t="shared" si="0"/>
        <v>0</v>
      </c>
      <c r="J11" s="30">
        <f t="shared" si="1"/>
        <v>125618</v>
      </c>
    </row>
    <row r="12" spans="1:10" s="15" customFormat="1" ht="15.75" customHeight="1" x14ac:dyDescent="0.2">
      <c r="A12" s="9" t="s">
        <v>36</v>
      </c>
      <c r="B12" s="10" t="s">
        <v>22</v>
      </c>
      <c r="C12" s="26"/>
      <c r="D12" s="30">
        <f>(Jul!C12*4)+(Aug!C12*3)+(Sep!C12*2)+(Oct!C12*1)</f>
        <v>6244</v>
      </c>
      <c r="E12" s="26"/>
      <c r="F12" s="30">
        <f>(Jul!E12*4)+(Aug!E12*3)+(Sep!E12*2)+(Oct!E12*1)</f>
        <v>0</v>
      </c>
      <c r="G12" s="26"/>
      <c r="H12" s="30">
        <f>Sep!H12+G12</f>
        <v>2976</v>
      </c>
      <c r="I12" s="30">
        <f t="shared" si="0"/>
        <v>0</v>
      </c>
      <c r="J12" s="30">
        <f t="shared" si="1"/>
        <v>9220</v>
      </c>
    </row>
    <row r="13" spans="1:10" s="17" customFormat="1" ht="15.75" customHeight="1" x14ac:dyDescent="0.2">
      <c r="A13" s="5" t="s">
        <v>37</v>
      </c>
      <c r="B13" s="6" t="s">
        <v>22</v>
      </c>
      <c r="C13" s="26"/>
      <c r="D13" s="30">
        <f>(Jul!C13*4)+(Aug!C13*3)+(Sep!C13*2)+(Oct!C13*1)</f>
        <v>36102</v>
      </c>
      <c r="E13" s="26"/>
      <c r="F13" s="30">
        <f>(Jul!E13*4)+(Aug!E13*3)+(Sep!E13*2)+(Oct!E13*1)</f>
        <v>0</v>
      </c>
      <c r="G13" s="26"/>
      <c r="H13" s="30">
        <f>Sep!H13+G13</f>
        <v>14184</v>
      </c>
      <c r="I13" s="30">
        <f t="shared" si="0"/>
        <v>0</v>
      </c>
      <c r="J13" s="30">
        <f t="shared" si="1"/>
        <v>50286</v>
      </c>
    </row>
    <row r="14" spans="1:10" s="17" customFormat="1" ht="15.75" customHeight="1" x14ac:dyDescent="0.2">
      <c r="A14" s="5" t="s">
        <v>40</v>
      </c>
      <c r="B14" s="6" t="s">
        <v>22</v>
      </c>
      <c r="C14" s="26"/>
      <c r="D14" s="30">
        <f>(Jul!C14*4)+(Aug!C14*3)+(Sep!C14*2)+(Oct!C14*1)</f>
        <v>16744</v>
      </c>
      <c r="E14" s="26"/>
      <c r="F14" s="30">
        <f>(Jul!E14*4)+(Aug!E14*3)+(Sep!E14*2)+(Oct!E14*1)</f>
        <v>0</v>
      </c>
      <c r="G14" s="26"/>
      <c r="H14" s="30">
        <f>Sep!H14+G14</f>
        <v>29089</v>
      </c>
      <c r="I14" s="30">
        <f t="shared" si="0"/>
        <v>0</v>
      </c>
      <c r="J14" s="30">
        <f t="shared" si="1"/>
        <v>45833</v>
      </c>
    </row>
    <row r="15" spans="1:10" s="17" customFormat="1" ht="15.75" customHeight="1" x14ac:dyDescent="0.2">
      <c r="A15" s="5" t="s">
        <v>44</v>
      </c>
      <c r="B15" s="6" t="s">
        <v>22</v>
      </c>
      <c r="C15" s="26"/>
      <c r="D15" s="30">
        <f>(Jul!C15*4)+(Aug!C15*3)+(Sep!C15*2)+(Oct!C15*1)</f>
        <v>0</v>
      </c>
      <c r="E15" s="26"/>
      <c r="F15" s="30">
        <f>(Jul!E15*4)+(Aug!E15*3)+(Sep!E15*2)+(Oct!E15*1)</f>
        <v>0</v>
      </c>
      <c r="G15" s="26"/>
      <c r="H15" s="30">
        <f>Sep!H15+G15</f>
        <v>0</v>
      </c>
      <c r="I15" s="30">
        <f t="shared" si="0"/>
        <v>0</v>
      </c>
      <c r="J15" s="30">
        <f t="shared" si="1"/>
        <v>0</v>
      </c>
    </row>
    <row r="16" spans="1:10" s="17" customFormat="1" ht="15.75" customHeight="1" x14ac:dyDescent="0.2">
      <c r="A16" s="5" t="s">
        <v>45</v>
      </c>
      <c r="B16" s="6" t="s">
        <v>22</v>
      </c>
      <c r="C16" s="26"/>
      <c r="D16" s="30">
        <f>(Jul!C16*4)+(Aug!C16*3)+(Sep!C16*2)+(Oct!C16*1)</f>
        <v>71958</v>
      </c>
      <c r="E16" s="26"/>
      <c r="F16" s="30">
        <f>(Jul!E16*4)+(Aug!E16*3)+(Sep!E16*2)+(Oct!E16*1)</f>
        <v>0</v>
      </c>
      <c r="G16" s="26"/>
      <c r="H16" s="30">
        <f>Sep!H16+G16</f>
        <v>30111</v>
      </c>
      <c r="I16" s="30">
        <f t="shared" si="0"/>
        <v>0</v>
      </c>
      <c r="J16" s="30">
        <f t="shared" si="1"/>
        <v>102069</v>
      </c>
    </row>
    <row r="17" spans="1:10" s="17" customFormat="1" ht="15.75" customHeight="1" x14ac:dyDescent="0.2">
      <c r="A17" s="5" t="s">
        <v>46</v>
      </c>
      <c r="B17" s="6" t="s">
        <v>22</v>
      </c>
      <c r="C17" s="26"/>
      <c r="D17" s="30">
        <f>(Jul!C17*4)+(Aug!C17*3)+(Sep!C17*2)+(Oct!C17*1)</f>
        <v>14300</v>
      </c>
      <c r="E17" s="26"/>
      <c r="F17" s="30">
        <f>(Jul!E17*4)+(Aug!E17*3)+(Sep!E17*2)+(Oct!E17*1)</f>
        <v>0</v>
      </c>
      <c r="G17" s="26"/>
      <c r="H17" s="30">
        <f>Sep!H17+G17</f>
        <v>27815</v>
      </c>
      <c r="I17" s="30">
        <f t="shared" si="0"/>
        <v>0</v>
      </c>
      <c r="J17" s="30">
        <f t="shared" si="1"/>
        <v>42115</v>
      </c>
    </row>
    <row r="18" spans="1:10" s="15" customFormat="1" ht="15.75" customHeight="1" x14ac:dyDescent="0.2">
      <c r="A18" s="9" t="s">
        <v>47</v>
      </c>
      <c r="B18" s="10" t="s">
        <v>22</v>
      </c>
      <c r="C18" s="26"/>
      <c r="D18" s="30">
        <f>(Jul!C18*4)+(Aug!C18*3)+(Sep!C18*2)+(Oct!C18*1)</f>
        <v>3406</v>
      </c>
      <c r="E18" s="26"/>
      <c r="F18" s="30">
        <f>(Jul!E18*4)+(Aug!E18*3)+(Sep!E18*2)+(Oct!E18*1)</f>
        <v>0</v>
      </c>
      <c r="G18" s="26"/>
      <c r="H18" s="30">
        <f>Sep!H18+G18</f>
        <v>2139</v>
      </c>
      <c r="I18" s="30">
        <f t="shared" si="0"/>
        <v>0</v>
      </c>
      <c r="J18" s="30">
        <f t="shared" si="1"/>
        <v>5545</v>
      </c>
    </row>
    <row r="19" spans="1:10" s="15" customFormat="1" ht="15.75" customHeight="1" x14ac:dyDescent="0.2">
      <c r="A19" s="9" t="s">
        <v>49</v>
      </c>
      <c r="B19" s="10" t="s">
        <v>22</v>
      </c>
      <c r="C19" s="26"/>
      <c r="D19" s="30">
        <f>(Jul!C19*4)+(Aug!C19*3)+(Sep!C19*2)+(Oct!C19*1)</f>
        <v>5864</v>
      </c>
      <c r="E19" s="26"/>
      <c r="F19" s="30">
        <f>(Jul!E19*4)+(Aug!E19*3)+(Sep!E19*2)+(Oct!E19*1)</f>
        <v>0</v>
      </c>
      <c r="G19" s="26"/>
      <c r="H19" s="30">
        <f>Sep!H19+G19</f>
        <v>4002</v>
      </c>
      <c r="I19" s="30">
        <f t="shared" si="0"/>
        <v>0</v>
      </c>
      <c r="J19" s="30">
        <f t="shared" si="1"/>
        <v>9866</v>
      </c>
    </row>
    <row r="20" spans="1:10" s="17" customFormat="1" ht="15.75" customHeight="1" x14ac:dyDescent="0.2">
      <c r="A20" s="5" t="s">
        <v>50</v>
      </c>
      <c r="B20" s="6" t="s">
        <v>22</v>
      </c>
      <c r="C20" s="26"/>
      <c r="D20" s="30">
        <f>(Jul!C20*4)+(Aug!C20*3)+(Sep!C20*2)+(Oct!C20*1)</f>
        <v>0</v>
      </c>
      <c r="E20" s="26"/>
      <c r="F20" s="30">
        <f>(Jul!E20*4)+(Aug!E20*3)+(Sep!E20*2)+(Oct!E20*1)</f>
        <v>0</v>
      </c>
      <c r="G20" s="26"/>
      <c r="H20" s="30">
        <f>Sep!H20+G20</f>
        <v>0</v>
      </c>
      <c r="I20" s="30">
        <f t="shared" si="0"/>
        <v>0</v>
      </c>
      <c r="J20" s="30">
        <f t="shared" si="1"/>
        <v>0</v>
      </c>
    </row>
    <row r="21" spans="1:10" s="17" customFormat="1" ht="15.75" customHeight="1" x14ac:dyDescent="0.2">
      <c r="A21" s="5" t="s">
        <v>141</v>
      </c>
      <c r="B21" s="6" t="s">
        <v>22</v>
      </c>
      <c r="C21" s="26">
        <v>271</v>
      </c>
      <c r="D21" s="30">
        <f>(Jul!C21*4)+(Aug!C21*3)+(Sep!C21*2)+(Oct!C21*1)</f>
        <v>9115</v>
      </c>
      <c r="E21" s="26"/>
      <c r="F21" s="30">
        <f>(Jul!E21*4)+(Aug!E21*3)+(Sep!E21*2)+(Oct!E21*1)</f>
        <v>0</v>
      </c>
      <c r="G21" s="26">
        <v>1420</v>
      </c>
      <c r="H21" s="30">
        <f>Sep!H21+G21</f>
        <v>18602</v>
      </c>
      <c r="I21" s="30">
        <f t="shared" si="0"/>
        <v>1691</v>
      </c>
      <c r="J21" s="30">
        <f t="shared" si="1"/>
        <v>27717</v>
      </c>
    </row>
    <row r="22" spans="1:10" s="17" customFormat="1" ht="15.75" customHeight="1" x14ac:dyDescent="0.2">
      <c r="A22" s="5" t="s">
        <v>51</v>
      </c>
      <c r="B22" s="6" t="s">
        <v>22</v>
      </c>
      <c r="C22" s="26"/>
      <c r="D22" s="30">
        <f>(Jul!C22*4)+(Aug!C22*3)+(Sep!C22*2)+(Oct!C22*1)</f>
        <v>11841</v>
      </c>
      <c r="E22" s="26"/>
      <c r="F22" s="30">
        <f>(Jul!E22*4)+(Aug!E22*3)+(Sep!E22*2)+(Oct!E22*1)</f>
        <v>0</v>
      </c>
      <c r="G22" s="26"/>
      <c r="H22" s="30">
        <f>Sep!H22+G22</f>
        <v>16363</v>
      </c>
      <c r="I22" s="30">
        <f t="shared" si="0"/>
        <v>0</v>
      </c>
      <c r="J22" s="30">
        <f t="shared" si="1"/>
        <v>28204</v>
      </c>
    </row>
    <row r="23" spans="1:10" s="17" customFormat="1" ht="15.75" customHeight="1" x14ac:dyDescent="0.2">
      <c r="A23" s="5" t="s">
        <v>52</v>
      </c>
      <c r="B23" s="6" t="s">
        <v>22</v>
      </c>
      <c r="C23" s="26"/>
      <c r="D23" s="30">
        <f>(Jul!C23*4)+(Aug!C23*3)+(Sep!C23*2)+(Oct!C23*1)</f>
        <v>354012</v>
      </c>
      <c r="E23" s="26"/>
      <c r="F23" s="30">
        <f>(Jul!E23*4)+(Aug!E23*3)+(Sep!E23*2)+(Oct!E23*1)</f>
        <v>0</v>
      </c>
      <c r="G23" s="26"/>
      <c r="H23" s="30">
        <f>Sep!H23+G23</f>
        <v>0</v>
      </c>
      <c r="I23" s="30">
        <f t="shared" si="0"/>
        <v>0</v>
      </c>
      <c r="J23" s="30">
        <f t="shared" si="1"/>
        <v>354012</v>
      </c>
    </row>
    <row r="24" spans="1:10" s="15" customFormat="1" ht="15.75" customHeight="1" x14ac:dyDescent="0.2">
      <c r="A24" s="9" t="s">
        <v>56</v>
      </c>
      <c r="B24" s="10" t="s">
        <v>22</v>
      </c>
      <c r="C24" s="26"/>
      <c r="D24" s="30">
        <f>(Jul!C24*4)+(Aug!C24*3)+(Sep!C24*2)+(Oct!C24*1)</f>
        <v>13110</v>
      </c>
      <c r="E24" s="26"/>
      <c r="F24" s="30">
        <f>(Jul!E24*4)+(Aug!E24*3)+(Sep!E24*2)+(Oct!E24*1)</f>
        <v>0</v>
      </c>
      <c r="G24" s="26"/>
      <c r="H24" s="30">
        <f>Sep!H24+G24</f>
        <v>42295</v>
      </c>
      <c r="I24" s="30">
        <f t="shared" si="0"/>
        <v>0</v>
      </c>
      <c r="J24" s="30">
        <f t="shared" si="1"/>
        <v>55405</v>
      </c>
    </row>
    <row r="25" spans="1:10" s="17" customFormat="1" ht="15.75" customHeight="1" x14ac:dyDescent="0.2">
      <c r="A25" s="5" t="s">
        <v>62</v>
      </c>
      <c r="B25" s="6" t="s">
        <v>22</v>
      </c>
      <c r="C25" s="26"/>
      <c r="D25" s="30">
        <f>(Jul!C25*4)+(Aug!C25*3)+(Sep!C25*2)+(Oct!C25*1)</f>
        <v>11463</v>
      </c>
      <c r="E25" s="26"/>
      <c r="F25" s="30">
        <f>(Jul!E25*4)+(Aug!E25*3)+(Sep!E25*2)+(Oct!E25*1)</f>
        <v>0</v>
      </c>
      <c r="G25" s="26"/>
      <c r="H25" s="30">
        <f>Sep!H25+G25</f>
        <v>11521</v>
      </c>
      <c r="I25" s="30">
        <f t="shared" si="0"/>
        <v>0</v>
      </c>
      <c r="J25" s="30">
        <f t="shared" si="1"/>
        <v>22984</v>
      </c>
    </row>
    <row r="26" spans="1:10" s="17" customFormat="1" ht="15.75" customHeight="1" x14ac:dyDescent="0.2">
      <c r="A26" s="5" t="s">
        <v>63</v>
      </c>
      <c r="B26" s="6" t="s">
        <v>22</v>
      </c>
      <c r="C26" s="26"/>
      <c r="D26" s="30">
        <f>(Jul!C26*4)+(Aug!C26*3)+(Sep!C26*2)+(Oct!C26*1)</f>
        <v>3556</v>
      </c>
      <c r="E26" s="26"/>
      <c r="F26" s="30">
        <f>(Jul!E26*4)+(Aug!E26*3)+(Sep!E26*2)+(Oct!E26*1)</f>
        <v>0</v>
      </c>
      <c r="G26" s="26"/>
      <c r="H26" s="30">
        <f>Sep!H26+G26</f>
        <v>3433</v>
      </c>
      <c r="I26" s="30">
        <f t="shared" si="0"/>
        <v>0</v>
      </c>
      <c r="J26" s="30">
        <f t="shared" si="1"/>
        <v>6989</v>
      </c>
    </row>
    <row r="27" spans="1:10" s="17" customFormat="1" ht="15.75" customHeight="1" x14ac:dyDescent="0.2">
      <c r="A27" s="5" t="s">
        <v>75</v>
      </c>
      <c r="B27" s="6" t="s">
        <v>22</v>
      </c>
      <c r="C27" s="26"/>
      <c r="D27" s="30">
        <f>(Jul!C27*4)+(Aug!C27*3)+(Sep!C27*2)+(Oct!C27*1)</f>
        <v>14707</v>
      </c>
      <c r="E27" s="26"/>
      <c r="F27" s="30">
        <f>(Jul!E27*4)+(Aug!E27*3)+(Sep!E27*2)+(Oct!E27*1)</f>
        <v>0</v>
      </c>
      <c r="G27" s="26"/>
      <c r="H27" s="30">
        <f>Sep!H27+G27</f>
        <v>42491</v>
      </c>
      <c r="I27" s="30">
        <f t="shared" si="0"/>
        <v>0</v>
      </c>
      <c r="J27" s="30">
        <f t="shared" si="1"/>
        <v>57198</v>
      </c>
    </row>
    <row r="28" spans="1:10" s="17" customFormat="1" ht="15.75" customHeight="1" x14ac:dyDescent="0.2">
      <c r="A28" s="5" t="s">
        <v>80</v>
      </c>
      <c r="B28" s="6" t="s">
        <v>22</v>
      </c>
      <c r="C28" s="26"/>
      <c r="D28" s="30">
        <f>(Jul!C28*4)+(Aug!C28*3)+(Sep!C28*2)+(Oct!C28*1)</f>
        <v>5340</v>
      </c>
      <c r="E28" s="26"/>
      <c r="F28" s="30">
        <f>(Jul!E28*4)+(Aug!E28*3)+(Sep!E28*2)+(Oct!E28*1)</f>
        <v>0</v>
      </c>
      <c r="G28" s="26"/>
      <c r="H28" s="30">
        <f>Sep!H28+G28</f>
        <v>1378</v>
      </c>
      <c r="I28" s="30">
        <f t="shared" si="0"/>
        <v>0</v>
      </c>
      <c r="J28" s="30">
        <f t="shared" si="1"/>
        <v>6718</v>
      </c>
    </row>
    <row r="29" spans="1:10" s="17" customFormat="1" ht="15.75" customHeight="1" x14ac:dyDescent="0.2">
      <c r="A29" s="5" t="s">
        <v>81</v>
      </c>
      <c r="B29" s="6" t="s">
        <v>22</v>
      </c>
      <c r="C29" s="26"/>
      <c r="D29" s="30">
        <f>(Jul!C29*4)+(Aug!C29*3)+(Sep!C29*2)+(Oct!C29*1)</f>
        <v>5108</v>
      </c>
      <c r="E29" s="26"/>
      <c r="F29" s="30">
        <f>(Jul!E29*4)+(Aug!E29*3)+(Sep!E29*2)+(Oct!E29*1)</f>
        <v>0</v>
      </c>
      <c r="G29" s="26"/>
      <c r="H29" s="30">
        <f>Sep!H29+G29</f>
        <v>11076</v>
      </c>
      <c r="I29" s="30">
        <f t="shared" si="0"/>
        <v>0</v>
      </c>
      <c r="J29" s="30">
        <f t="shared" si="1"/>
        <v>16184</v>
      </c>
    </row>
    <row r="30" spans="1:10" s="17" customFormat="1" ht="15.75" customHeight="1" x14ac:dyDescent="0.2">
      <c r="A30" s="5" t="s">
        <v>82</v>
      </c>
      <c r="B30" s="6" t="s">
        <v>22</v>
      </c>
      <c r="C30" s="26"/>
      <c r="D30" s="30">
        <f>(Jul!C30*4)+(Aug!C30*3)+(Sep!C30*2)+(Oct!C30*1)</f>
        <v>6213</v>
      </c>
      <c r="E30" s="26"/>
      <c r="F30" s="30">
        <f>(Jul!E30*4)+(Aug!E30*3)+(Sep!E30*2)+(Oct!E30*1)</f>
        <v>0</v>
      </c>
      <c r="G30" s="26"/>
      <c r="H30" s="30">
        <f>Sep!H30+G30</f>
        <v>42352</v>
      </c>
      <c r="I30" s="30">
        <f t="shared" si="0"/>
        <v>0</v>
      </c>
      <c r="J30" s="30">
        <f t="shared" si="1"/>
        <v>48565</v>
      </c>
    </row>
    <row r="31" spans="1:10" s="15" customFormat="1" ht="15.75" customHeight="1" x14ac:dyDescent="0.2">
      <c r="A31" s="9" t="s">
        <v>84</v>
      </c>
      <c r="B31" s="10" t="s">
        <v>22</v>
      </c>
      <c r="C31" s="26"/>
      <c r="D31" s="30">
        <f>(Jul!C31*4)+(Aug!C31*3)+(Sep!C31*2)+(Oct!C31*1)</f>
        <v>30534</v>
      </c>
      <c r="E31" s="26"/>
      <c r="F31" s="30">
        <f>(Jul!E31*4)+(Aug!E31*3)+(Sep!E31*2)+(Oct!E31*1)</f>
        <v>0</v>
      </c>
      <c r="G31" s="26"/>
      <c r="H31" s="30">
        <f>Sep!H31+G31</f>
        <v>64713</v>
      </c>
      <c r="I31" s="30">
        <f t="shared" si="0"/>
        <v>0</v>
      </c>
      <c r="J31" s="30">
        <f t="shared" si="1"/>
        <v>95247</v>
      </c>
    </row>
    <row r="32" spans="1:10" s="17" customFormat="1" ht="15.75" customHeight="1" x14ac:dyDescent="0.2">
      <c r="A32" s="5" t="s">
        <v>19</v>
      </c>
      <c r="B32" s="6" t="s">
        <v>20</v>
      </c>
      <c r="C32" s="26">
        <v>3172</v>
      </c>
      <c r="D32" s="30">
        <f>(Jul!C32*4)+(Aug!C32*3)+(Sep!C32*2)+(Oct!C32*1)</f>
        <v>13482</v>
      </c>
      <c r="E32" s="26"/>
      <c r="F32" s="30">
        <f>(Jul!E32*4)+(Aug!E32*3)+(Sep!E32*2)+(Oct!E32*1)</f>
        <v>5016</v>
      </c>
      <c r="G32" s="26">
        <v>43146</v>
      </c>
      <c r="H32" s="30">
        <f>Sep!H32+G32</f>
        <v>43811</v>
      </c>
      <c r="I32" s="30">
        <f t="shared" si="0"/>
        <v>46318</v>
      </c>
      <c r="J32" s="30">
        <f t="shared" si="1"/>
        <v>62309</v>
      </c>
    </row>
    <row r="33" spans="1:10" s="17" customFormat="1" ht="15.75" customHeight="1" x14ac:dyDescent="0.2">
      <c r="A33" s="5" t="s">
        <v>26</v>
      </c>
      <c r="B33" s="6" t="s">
        <v>20</v>
      </c>
      <c r="C33" s="26">
        <v>9900</v>
      </c>
      <c r="D33" s="30">
        <f>(Jul!C33*4)+(Aug!C33*3)+(Sep!C33*2)+(Oct!C33*1)</f>
        <v>220543</v>
      </c>
      <c r="E33" s="26"/>
      <c r="F33" s="30">
        <f>(Jul!E33*4)+(Aug!E33*3)+(Sep!E33*2)+(Oct!E33*1)</f>
        <v>0</v>
      </c>
      <c r="G33" s="26">
        <v>58133</v>
      </c>
      <c r="H33" s="30">
        <f>Sep!H33+G33</f>
        <v>206414</v>
      </c>
      <c r="I33" s="30">
        <f t="shared" si="0"/>
        <v>68033</v>
      </c>
      <c r="J33" s="30">
        <f t="shared" si="1"/>
        <v>426957</v>
      </c>
    </row>
    <row r="34" spans="1:10" s="17" customFormat="1" ht="15.75" customHeight="1" x14ac:dyDescent="0.2">
      <c r="A34" s="5" t="s">
        <v>28</v>
      </c>
      <c r="B34" s="6" t="s">
        <v>20</v>
      </c>
      <c r="C34" s="26">
        <v>249</v>
      </c>
      <c r="D34" s="30">
        <f>(Jul!C34*4)+(Aug!C34*3)+(Sep!C34*2)+(Oct!C34*1)</f>
        <v>19753</v>
      </c>
      <c r="E34" s="26"/>
      <c r="F34" s="30">
        <f>(Jul!E34*4)+(Aug!E34*3)+(Sep!E34*2)+(Oct!E34*1)</f>
        <v>0</v>
      </c>
      <c r="G34" s="26"/>
      <c r="H34" s="30">
        <f>Sep!H34+G34</f>
        <v>17194</v>
      </c>
      <c r="I34" s="30">
        <f t="shared" si="0"/>
        <v>249</v>
      </c>
      <c r="J34" s="30">
        <f t="shared" si="1"/>
        <v>36947</v>
      </c>
    </row>
    <row r="35" spans="1:10" s="17" customFormat="1" ht="15.75" customHeight="1" x14ac:dyDescent="0.2">
      <c r="A35" s="5" t="s">
        <v>29</v>
      </c>
      <c r="B35" s="6" t="s">
        <v>20</v>
      </c>
      <c r="C35" s="26">
        <v>11559</v>
      </c>
      <c r="D35" s="30">
        <f>(Jul!C35*4)+(Aug!C35*3)+(Sep!C35*2)+(Oct!C35*1)</f>
        <v>182958</v>
      </c>
      <c r="E35" s="26"/>
      <c r="F35" s="30">
        <f>(Jul!E35*4)+(Aug!E35*3)+(Sep!E35*2)+(Oct!E35*1)</f>
        <v>0</v>
      </c>
      <c r="G35" s="26">
        <v>23291</v>
      </c>
      <c r="H35" s="30">
        <f>Sep!H35+G35</f>
        <v>213395</v>
      </c>
      <c r="I35" s="30">
        <f t="shared" si="0"/>
        <v>34850</v>
      </c>
      <c r="J35" s="30">
        <f t="shared" si="1"/>
        <v>396353</v>
      </c>
    </row>
    <row r="36" spans="1:10" s="15" customFormat="1" ht="15.75" customHeight="1" x14ac:dyDescent="0.2">
      <c r="A36" s="9" t="s">
        <v>32</v>
      </c>
      <c r="B36" s="10" t="s">
        <v>20</v>
      </c>
      <c r="C36" s="26"/>
      <c r="D36" s="30">
        <f>(Jul!C36*4)+(Aug!C36*3)+(Sep!C36*2)+(Oct!C36*1)</f>
        <v>6616</v>
      </c>
      <c r="E36" s="26"/>
      <c r="F36" s="30">
        <f>(Jul!E36*4)+(Aug!E36*3)+(Sep!E36*2)+(Oct!E36*1)</f>
        <v>0</v>
      </c>
      <c r="G36" s="26"/>
      <c r="H36" s="30">
        <f>Sep!H36+G36</f>
        <v>1654</v>
      </c>
      <c r="I36" s="30">
        <f t="shared" si="0"/>
        <v>0</v>
      </c>
      <c r="J36" s="30">
        <f t="shared" si="1"/>
        <v>8270</v>
      </c>
    </row>
    <row r="37" spans="1:10" s="17" customFormat="1" ht="15.75" customHeight="1" x14ac:dyDescent="0.2">
      <c r="A37" s="5" t="s">
        <v>33</v>
      </c>
      <c r="B37" s="6" t="s">
        <v>20</v>
      </c>
      <c r="C37" s="26"/>
      <c r="D37" s="30">
        <f>(Jul!C37*4)+(Aug!C37*3)+(Sep!C37*2)+(Oct!C37*1)</f>
        <v>14390</v>
      </c>
      <c r="E37" s="26"/>
      <c r="F37" s="30">
        <f>(Jul!E37*4)+(Aug!E37*3)+(Sep!E37*2)+(Oct!E37*1)</f>
        <v>0</v>
      </c>
      <c r="G37" s="26"/>
      <c r="H37" s="30">
        <f>Sep!H37+G37</f>
        <v>0</v>
      </c>
      <c r="I37" s="30">
        <f t="shared" si="0"/>
        <v>0</v>
      </c>
      <c r="J37" s="30">
        <f t="shared" si="1"/>
        <v>14390</v>
      </c>
    </row>
    <row r="38" spans="1:10" s="17" customFormat="1" ht="15.75" customHeight="1" x14ac:dyDescent="0.2">
      <c r="A38" s="5" t="s">
        <v>34</v>
      </c>
      <c r="B38" s="6" t="s">
        <v>20</v>
      </c>
      <c r="C38" s="26">
        <v>1016</v>
      </c>
      <c r="D38" s="30">
        <f>(Jul!C38*4)+(Aug!C38*3)+(Sep!C38*2)+(Oct!C38*1)</f>
        <v>22095</v>
      </c>
      <c r="E38" s="26"/>
      <c r="F38" s="30">
        <f>(Jul!E38*4)+(Aug!E38*3)+(Sep!E38*2)+(Oct!E38*1)</f>
        <v>0</v>
      </c>
      <c r="G38" s="26"/>
      <c r="H38" s="30">
        <f>Sep!H38+G38</f>
        <v>36580</v>
      </c>
      <c r="I38" s="30">
        <f t="shared" si="0"/>
        <v>1016</v>
      </c>
      <c r="J38" s="30">
        <f t="shared" si="1"/>
        <v>58675</v>
      </c>
    </row>
    <row r="39" spans="1:10" s="15" customFormat="1" ht="15.75" customHeight="1" x14ac:dyDescent="0.2">
      <c r="A39" s="9" t="s">
        <v>35</v>
      </c>
      <c r="B39" s="10" t="s">
        <v>20</v>
      </c>
      <c r="C39" s="26">
        <v>22704</v>
      </c>
      <c r="D39" s="30">
        <f>(Jul!C39*4)+(Aug!C39*3)+(Sep!C39*2)+(Oct!C39*1)</f>
        <v>207342</v>
      </c>
      <c r="E39" s="26"/>
      <c r="F39" s="30">
        <f>(Jul!E39*4)+(Aug!E39*3)+(Sep!E39*2)+(Oct!E39*1)</f>
        <v>3032</v>
      </c>
      <c r="G39" s="26">
        <v>53154</v>
      </c>
      <c r="H39" s="30">
        <f>Sep!H39+G39</f>
        <v>276329</v>
      </c>
      <c r="I39" s="30">
        <f t="shared" si="0"/>
        <v>75858</v>
      </c>
      <c r="J39" s="30">
        <f t="shared" si="1"/>
        <v>486703</v>
      </c>
    </row>
    <row r="40" spans="1:10" s="17" customFormat="1" ht="15.75" customHeight="1" x14ac:dyDescent="0.2">
      <c r="A40" s="5" t="s">
        <v>38</v>
      </c>
      <c r="B40" s="6" t="s">
        <v>20</v>
      </c>
      <c r="C40" s="26">
        <v>7504</v>
      </c>
      <c r="D40" s="30">
        <f>(Jul!C40*4)+(Aug!C40*3)+(Sep!C40*2)+(Oct!C40*1)</f>
        <v>170800</v>
      </c>
      <c r="E40" s="26"/>
      <c r="F40" s="30">
        <f>(Jul!E40*4)+(Aug!E40*3)+(Sep!E40*2)+(Oct!E40*1)</f>
        <v>0</v>
      </c>
      <c r="G40" s="26">
        <v>10601</v>
      </c>
      <c r="H40" s="30">
        <f>Sep!H40+G40</f>
        <v>285877</v>
      </c>
      <c r="I40" s="30">
        <f t="shared" si="0"/>
        <v>18105</v>
      </c>
      <c r="J40" s="30">
        <f t="shared" si="1"/>
        <v>456677</v>
      </c>
    </row>
    <row r="41" spans="1:10" s="15" customFormat="1" ht="15.75" customHeight="1" x14ac:dyDescent="0.2">
      <c r="A41" s="9" t="s">
        <v>39</v>
      </c>
      <c r="B41" s="10" t="s">
        <v>20</v>
      </c>
      <c r="C41" s="26">
        <v>4577</v>
      </c>
      <c r="D41" s="30">
        <f>(Jul!C41*4)+(Aug!C41*3)+(Sep!C41*2)+(Oct!C41*1)</f>
        <v>79892</v>
      </c>
      <c r="E41" s="26"/>
      <c r="F41" s="30">
        <f>(Jul!E41*4)+(Aug!E41*3)+(Sep!E41*2)+(Oct!E41*1)</f>
        <v>0</v>
      </c>
      <c r="G41" s="26">
        <v>37774</v>
      </c>
      <c r="H41" s="30">
        <f>Sep!H41+G41</f>
        <v>167519</v>
      </c>
      <c r="I41" s="30">
        <f t="shared" si="0"/>
        <v>42351</v>
      </c>
      <c r="J41" s="30">
        <f t="shared" si="1"/>
        <v>247411</v>
      </c>
    </row>
    <row r="42" spans="1:10" s="17" customFormat="1" ht="15.75" customHeight="1" x14ac:dyDescent="0.2">
      <c r="A42" s="5" t="s">
        <v>41</v>
      </c>
      <c r="B42" s="6" t="s">
        <v>20</v>
      </c>
      <c r="C42" s="26">
        <v>13587</v>
      </c>
      <c r="D42" s="30">
        <f>(Jul!C42*4)+(Aug!C42*3)+(Sep!C42*2)+(Oct!C42*1)</f>
        <v>82586</v>
      </c>
      <c r="E42" s="26"/>
      <c r="F42" s="30">
        <f>(Jul!E42*4)+(Aug!E42*3)+(Sep!E42*2)+(Oct!E42*1)</f>
        <v>0</v>
      </c>
      <c r="G42" s="26">
        <v>19568</v>
      </c>
      <c r="H42" s="30">
        <f>Sep!H42+G42</f>
        <v>196223</v>
      </c>
      <c r="I42" s="30">
        <f t="shared" si="0"/>
        <v>33155</v>
      </c>
      <c r="J42" s="30">
        <f t="shared" si="1"/>
        <v>278809</v>
      </c>
    </row>
    <row r="43" spans="1:10" s="17" customFormat="1" ht="15.75" customHeight="1" x14ac:dyDescent="0.2">
      <c r="A43" s="5" t="s">
        <v>42</v>
      </c>
      <c r="B43" s="6" t="s">
        <v>20</v>
      </c>
      <c r="C43" s="26">
        <v>9182</v>
      </c>
      <c r="D43" s="30">
        <f>(Jul!C43*4)+(Aug!C43*3)+(Sep!C43*2)+(Oct!C43*1)</f>
        <v>64849</v>
      </c>
      <c r="E43" s="26"/>
      <c r="F43" s="30">
        <f>(Jul!E43*4)+(Aug!E43*3)+(Sep!E43*2)+(Oct!E43*1)</f>
        <v>276</v>
      </c>
      <c r="G43" s="26">
        <v>26187</v>
      </c>
      <c r="H43" s="30">
        <f>Sep!H43+G43</f>
        <v>56168</v>
      </c>
      <c r="I43" s="30">
        <f t="shared" si="0"/>
        <v>35369</v>
      </c>
      <c r="J43" s="30">
        <f t="shared" si="1"/>
        <v>121293</v>
      </c>
    </row>
    <row r="44" spans="1:10" s="15" customFormat="1" ht="15.75" customHeight="1" x14ac:dyDescent="0.2">
      <c r="A44" s="9" t="s">
        <v>43</v>
      </c>
      <c r="B44" s="10" t="s">
        <v>20</v>
      </c>
      <c r="C44" s="26">
        <v>8046</v>
      </c>
      <c r="D44" s="30">
        <f>(Jul!C44*4)+(Aug!C44*3)+(Sep!C44*2)+(Oct!C44*1)</f>
        <v>108571</v>
      </c>
      <c r="E44" s="26"/>
      <c r="F44" s="30">
        <f>(Jul!E44*4)+(Aug!E44*3)+(Sep!E44*2)+(Oct!E44*1)</f>
        <v>570</v>
      </c>
      <c r="G44" s="26">
        <v>34825</v>
      </c>
      <c r="H44" s="30">
        <f>Sep!H44+G44</f>
        <v>135372</v>
      </c>
      <c r="I44" s="30">
        <f t="shared" si="0"/>
        <v>42871</v>
      </c>
      <c r="J44" s="30">
        <f t="shared" si="1"/>
        <v>244513</v>
      </c>
    </row>
    <row r="45" spans="1:10" s="17" customFormat="1" ht="15.75" customHeight="1" x14ac:dyDescent="0.2">
      <c r="A45" s="5" t="s">
        <v>48</v>
      </c>
      <c r="B45" s="6" t="s">
        <v>20</v>
      </c>
      <c r="C45" s="26">
        <v>407</v>
      </c>
      <c r="D45" s="30">
        <f>(Jul!C45*4)+(Aug!C45*3)+(Sep!C45*2)+(Oct!C45*1)</f>
        <v>28833</v>
      </c>
      <c r="E45" s="26"/>
      <c r="F45" s="30">
        <f>(Jul!E45*4)+(Aug!E45*3)+(Sep!E45*2)+(Oct!E45*1)</f>
        <v>0</v>
      </c>
      <c r="G45" s="26">
        <v>6470</v>
      </c>
      <c r="H45" s="30">
        <f>Sep!H45+G45</f>
        <v>10177</v>
      </c>
      <c r="I45" s="30">
        <f t="shared" si="0"/>
        <v>6877</v>
      </c>
      <c r="J45" s="30">
        <f t="shared" si="1"/>
        <v>39010</v>
      </c>
    </row>
    <row r="46" spans="1:10" s="15" customFormat="1" ht="15.75" customHeight="1" x14ac:dyDescent="0.2">
      <c r="A46" s="9" t="s">
        <v>53</v>
      </c>
      <c r="B46" s="10" t="s">
        <v>20</v>
      </c>
      <c r="C46" s="26"/>
      <c r="D46" s="30">
        <f>(Jul!C46*4)+(Aug!C46*3)+(Sep!C46*2)+(Oct!C46*1)</f>
        <v>0</v>
      </c>
      <c r="E46" s="26"/>
      <c r="F46" s="30">
        <f>(Jul!E46*4)+(Aug!E46*3)+(Sep!E46*2)+(Oct!E46*1)</f>
        <v>0</v>
      </c>
      <c r="G46" s="26"/>
      <c r="H46" s="30">
        <f>Sep!H46+G46</f>
        <v>0</v>
      </c>
      <c r="I46" s="30">
        <f t="shared" si="0"/>
        <v>0</v>
      </c>
      <c r="J46" s="30">
        <f t="shared" si="1"/>
        <v>0</v>
      </c>
    </row>
    <row r="47" spans="1:10" s="15" customFormat="1" ht="15.75" customHeight="1" x14ac:dyDescent="0.2">
      <c r="A47" s="9" t="s">
        <v>54</v>
      </c>
      <c r="B47" s="10" t="s">
        <v>20</v>
      </c>
      <c r="C47" s="26">
        <v>8455</v>
      </c>
      <c r="D47" s="30">
        <f>(Jul!C47*4)+(Aug!C47*3)+(Sep!C47*2)+(Oct!C47*1)</f>
        <v>201503</v>
      </c>
      <c r="E47" s="26"/>
      <c r="F47" s="30">
        <f>(Jul!E47*4)+(Aug!E47*3)+(Sep!E47*2)+(Oct!E47*1)</f>
        <v>4029</v>
      </c>
      <c r="G47" s="26">
        <v>3859</v>
      </c>
      <c r="H47" s="30">
        <f>Sep!H47+G47</f>
        <v>342027</v>
      </c>
      <c r="I47" s="30">
        <f t="shared" si="0"/>
        <v>12314</v>
      </c>
      <c r="J47" s="30">
        <f t="shared" si="1"/>
        <v>547559</v>
      </c>
    </row>
    <row r="48" spans="1:10" s="15" customFormat="1" ht="15.75" customHeight="1" x14ac:dyDescent="0.2">
      <c r="A48" s="9" t="s">
        <v>55</v>
      </c>
      <c r="B48" s="10" t="s">
        <v>20</v>
      </c>
      <c r="C48" s="26">
        <v>17439</v>
      </c>
      <c r="D48" s="30">
        <f>(Jul!C48*4)+(Aug!C48*3)+(Sep!C48*2)+(Oct!C48*1)</f>
        <v>190348</v>
      </c>
      <c r="E48" s="26"/>
      <c r="F48" s="30">
        <f>(Jul!E48*4)+(Aug!E48*3)+(Sep!E48*2)+(Oct!E48*1)</f>
        <v>3540</v>
      </c>
      <c r="G48" s="26">
        <v>23798</v>
      </c>
      <c r="H48" s="30">
        <f>Sep!H48+G48</f>
        <v>197891</v>
      </c>
      <c r="I48" s="30">
        <f t="shared" si="0"/>
        <v>41237</v>
      </c>
      <c r="J48" s="30">
        <f t="shared" si="1"/>
        <v>391779</v>
      </c>
    </row>
    <row r="49" spans="1:10" s="17" customFormat="1" ht="15.75" customHeight="1" x14ac:dyDescent="0.2">
      <c r="A49" s="5" t="s">
        <v>57</v>
      </c>
      <c r="B49" s="6" t="s">
        <v>20</v>
      </c>
      <c r="C49" s="26">
        <v>12739</v>
      </c>
      <c r="D49" s="30">
        <f>(Jul!C49*4)+(Aug!C49*3)+(Sep!C49*2)+(Oct!C49*1)</f>
        <v>138234</v>
      </c>
      <c r="E49" s="26"/>
      <c r="F49" s="30">
        <f>(Jul!E49*4)+(Aug!E49*3)+(Sep!E49*2)+(Oct!E49*1)</f>
        <v>0</v>
      </c>
      <c r="G49" s="26">
        <v>45500</v>
      </c>
      <c r="H49" s="30">
        <f>Sep!H49+G49</f>
        <v>66742</v>
      </c>
      <c r="I49" s="30">
        <f t="shared" si="0"/>
        <v>58239</v>
      </c>
      <c r="J49" s="30">
        <f t="shared" si="1"/>
        <v>204976</v>
      </c>
    </row>
    <row r="50" spans="1:10" s="17" customFormat="1" ht="15.75" customHeight="1" x14ac:dyDescent="0.2">
      <c r="A50" s="5" t="s">
        <v>58</v>
      </c>
      <c r="B50" s="6" t="s">
        <v>20</v>
      </c>
      <c r="C50" s="26">
        <v>3201</v>
      </c>
      <c r="D50" s="30">
        <f>(Jul!C50*4)+(Aug!C50*3)+(Sep!C50*2)+(Oct!C50*1)</f>
        <v>66290</v>
      </c>
      <c r="E50" s="26"/>
      <c r="F50" s="30">
        <f>(Jul!E50*4)+(Aug!E50*3)+(Sep!E50*2)+(Oct!E50*1)</f>
        <v>0</v>
      </c>
      <c r="G50" s="26">
        <v>932</v>
      </c>
      <c r="H50" s="30">
        <f>Sep!H50+G50</f>
        <v>12673</v>
      </c>
      <c r="I50" s="30">
        <f t="shared" si="0"/>
        <v>4133</v>
      </c>
      <c r="J50" s="30">
        <f t="shared" si="1"/>
        <v>78963</v>
      </c>
    </row>
    <row r="51" spans="1:10" s="17" customFormat="1" ht="15.75" customHeight="1" x14ac:dyDescent="0.2">
      <c r="A51" s="5" t="s">
        <v>59</v>
      </c>
      <c r="B51" s="6" t="s">
        <v>20</v>
      </c>
      <c r="C51" s="26">
        <v>9164</v>
      </c>
      <c r="D51" s="30">
        <f>(Jul!C51*4)+(Aug!C51*3)+(Sep!C51*2)+(Oct!C51*1)</f>
        <v>264583</v>
      </c>
      <c r="E51" s="26"/>
      <c r="F51" s="30">
        <f>(Jul!E51*4)+(Aug!E51*3)+(Sep!E51*2)+(Oct!E51*1)</f>
        <v>952</v>
      </c>
      <c r="G51" s="26">
        <v>100800</v>
      </c>
      <c r="H51" s="30">
        <f>Sep!H51+G51</f>
        <v>380254</v>
      </c>
      <c r="I51" s="30">
        <f t="shared" si="0"/>
        <v>109964</v>
      </c>
      <c r="J51" s="30">
        <f t="shared" si="1"/>
        <v>645789</v>
      </c>
    </row>
    <row r="52" spans="1:10" s="17" customFormat="1" ht="15.75" customHeight="1" x14ac:dyDescent="0.2">
      <c r="A52" s="5" t="s">
        <v>60</v>
      </c>
      <c r="B52" s="6" t="s">
        <v>20</v>
      </c>
      <c r="C52" s="26">
        <v>2021</v>
      </c>
      <c r="D52" s="30">
        <f>(Jul!C52*4)+(Aug!C52*3)+(Sep!C52*2)+(Oct!C52*1)</f>
        <v>70710</v>
      </c>
      <c r="E52" s="26"/>
      <c r="F52" s="30">
        <f>(Jul!E52*4)+(Aug!E52*3)+(Sep!E52*2)+(Oct!E52*1)</f>
        <v>0</v>
      </c>
      <c r="G52" s="26">
        <v>1722</v>
      </c>
      <c r="H52" s="30">
        <f>Sep!H52+G52</f>
        <v>35660</v>
      </c>
      <c r="I52" s="30">
        <f t="shared" si="0"/>
        <v>3743</v>
      </c>
      <c r="J52" s="30">
        <f t="shared" si="1"/>
        <v>106370</v>
      </c>
    </row>
    <row r="53" spans="1:10" s="17" customFormat="1" ht="15.75" customHeight="1" x14ac:dyDescent="0.2">
      <c r="A53" s="5" t="s">
        <v>64</v>
      </c>
      <c r="B53" s="6" t="s">
        <v>20</v>
      </c>
      <c r="C53" s="26">
        <v>133</v>
      </c>
      <c r="D53" s="30">
        <f>(Jul!C53*4)+(Aug!C53*3)+(Sep!C53*2)+(Oct!C53*1)</f>
        <v>133</v>
      </c>
      <c r="E53" s="26"/>
      <c r="F53" s="30">
        <f>(Jul!E53*4)+(Aug!E53*3)+(Sep!E53*2)+(Oct!E53*1)</f>
        <v>0</v>
      </c>
      <c r="G53" s="26">
        <v>1984</v>
      </c>
      <c r="H53" s="30">
        <f>Sep!H53+G53</f>
        <v>1984</v>
      </c>
      <c r="I53" s="30">
        <f t="shared" si="0"/>
        <v>2117</v>
      </c>
      <c r="J53" s="30">
        <f t="shared" si="1"/>
        <v>2117</v>
      </c>
    </row>
    <row r="54" spans="1:10" s="17" customFormat="1" ht="15.75" customHeight="1" x14ac:dyDescent="0.2">
      <c r="A54" s="5" t="s">
        <v>65</v>
      </c>
      <c r="B54" s="6" t="s">
        <v>20</v>
      </c>
      <c r="C54" s="26">
        <v>1360</v>
      </c>
      <c r="D54" s="30">
        <f>(Jul!C54*4)+(Aug!C54*3)+(Sep!C54*2)+(Oct!C54*1)</f>
        <v>113842</v>
      </c>
      <c r="E54" s="26"/>
      <c r="F54" s="30">
        <f>(Jul!E54*4)+(Aug!E54*3)+(Sep!E54*2)+(Oct!E54*1)</f>
        <v>0</v>
      </c>
      <c r="G54" s="26">
        <v>1722</v>
      </c>
      <c r="H54" s="30">
        <f>Sep!H54+G54</f>
        <v>30251</v>
      </c>
      <c r="I54" s="30">
        <f t="shared" si="0"/>
        <v>3082</v>
      </c>
      <c r="J54" s="30">
        <f t="shared" si="1"/>
        <v>144093</v>
      </c>
    </row>
    <row r="55" spans="1:10" s="17" customFormat="1" ht="15.75" customHeight="1" x14ac:dyDescent="0.2">
      <c r="A55" s="5" t="s">
        <v>66</v>
      </c>
      <c r="B55" s="6" t="s">
        <v>20</v>
      </c>
      <c r="C55" s="26">
        <v>15760</v>
      </c>
      <c r="D55" s="30">
        <f>(Jul!C55*4)+(Aug!C55*3)+(Sep!C55*2)+(Oct!C55*1)</f>
        <v>158036</v>
      </c>
      <c r="E55" s="26">
        <v>1014</v>
      </c>
      <c r="F55" s="30">
        <f>(Jul!E55*4)+(Aug!E55*3)+(Sep!E55*2)+(Oct!E55*1)</f>
        <v>4044</v>
      </c>
      <c r="G55" s="26">
        <v>20357</v>
      </c>
      <c r="H55" s="30">
        <f>Sep!H55+G55</f>
        <v>199928</v>
      </c>
      <c r="I55" s="30">
        <f t="shared" si="0"/>
        <v>37131</v>
      </c>
      <c r="J55" s="30">
        <f t="shared" si="1"/>
        <v>362008</v>
      </c>
    </row>
    <row r="56" spans="1:10" s="15" customFormat="1" ht="15.75" customHeight="1" x14ac:dyDescent="0.2">
      <c r="A56" s="9" t="s">
        <v>67</v>
      </c>
      <c r="B56" s="10" t="s">
        <v>20</v>
      </c>
      <c r="C56" s="26"/>
      <c r="D56" s="30">
        <f>(Jul!C56*4)+(Aug!C56*3)+(Sep!C56*2)+(Oct!C56*1)</f>
        <v>22711</v>
      </c>
      <c r="E56" s="26"/>
      <c r="F56" s="30">
        <f>(Jul!E56*4)+(Aug!E56*3)+(Sep!E56*2)+(Oct!E56*1)</f>
        <v>0</v>
      </c>
      <c r="G56" s="26"/>
      <c r="H56" s="30">
        <f>Sep!H56+G56</f>
        <v>95566</v>
      </c>
      <c r="I56" s="30">
        <f t="shared" si="0"/>
        <v>0</v>
      </c>
      <c r="J56" s="30">
        <f t="shared" si="1"/>
        <v>118277</v>
      </c>
    </row>
    <row r="57" spans="1:10" s="17" customFormat="1" ht="15.75" customHeight="1" x14ac:dyDescent="0.2">
      <c r="A57" s="5" t="s">
        <v>68</v>
      </c>
      <c r="B57" s="6" t="s">
        <v>20</v>
      </c>
      <c r="C57" s="26">
        <v>1156</v>
      </c>
      <c r="D57" s="30">
        <f>(Jul!C57*4)+(Aug!C57*3)+(Sep!C57*2)+(Oct!C57*1)</f>
        <v>60427</v>
      </c>
      <c r="E57" s="26"/>
      <c r="F57" s="30">
        <f>(Jul!E57*4)+(Aug!E57*3)+(Sep!E57*2)+(Oct!E57*1)</f>
        <v>0</v>
      </c>
      <c r="G57" s="26">
        <v>4775</v>
      </c>
      <c r="H57" s="30">
        <f>Sep!H57+G57</f>
        <v>100835</v>
      </c>
      <c r="I57" s="30">
        <f t="shared" si="0"/>
        <v>5931</v>
      </c>
      <c r="J57" s="30">
        <f t="shared" si="1"/>
        <v>161262</v>
      </c>
    </row>
    <row r="58" spans="1:10" s="15" customFormat="1" ht="15.75" customHeight="1" x14ac:dyDescent="0.2">
      <c r="A58" s="9" t="s">
        <v>69</v>
      </c>
      <c r="B58" s="10" t="s">
        <v>20</v>
      </c>
      <c r="C58" s="26"/>
      <c r="D58" s="30">
        <f>(Jul!C58*4)+(Aug!C58*3)+(Sep!C58*2)+(Oct!C58*1)</f>
        <v>4539</v>
      </c>
      <c r="E58" s="26"/>
      <c r="F58" s="30">
        <f>(Jul!E58*4)+(Aug!E58*3)+(Sep!E58*2)+(Oct!E58*1)</f>
        <v>0</v>
      </c>
      <c r="G58" s="26"/>
      <c r="H58" s="30">
        <f>Sep!H58+G58</f>
        <v>0</v>
      </c>
      <c r="I58" s="30">
        <f t="shared" si="0"/>
        <v>0</v>
      </c>
      <c r="J58" s="30">
        <f t="shared" si="1"/>
        <v>4539</v>
      </c>
    </row>
    <row r="59" spans="1:10" s="17" customFormat="1" ht="15.75" customHeight="1" x14ac:dyDescent="0.2">
      <c r="A59" s="5" t="s">
        <v>70</v>
      </c>
      <c r="B59" s="6" t="s">
        <v>20</v>
      </c>
      <c r="C59" s="26">
        <v>4419</v>
      </c>
      <c r="D59" s="30">
        <f>(Jul!C59*4)+(Aug!C59*3)+(Sep!C59*2)+(Oct!C59*1)</f>
        <v>8510</v>
      </c>
      <c r="E59" s="26"/>
      <c r="F59" s="30">
        <f>(Jul!E59*4)+(Aug!E59*3)+(Sep!E59*2)+(Oct!E59*1)</f>
        <v>0</v>
      </c>
      <c r="G59" s="26">
        <v>10169</v>
      </c>
      <c r="H59" s="30">
        <f>Sep!H59+G59</f>
        <v>12530</v>
      </c>
      <c r="I59" s="30">
        <f t="shared" si="0"/>
        <v>14588</v>
      </c>
      <c r="J59" s="30">
        <f t="shared" si="1"/>
        <v>21040</v>
      </c>
    </row>
    <row r="60" spans="1:10" s="15" customFormat="1" ht="15.75" customHeight="1" x14ac:dyDescent="0.2">
      <c r="A60" s="9" t="s">
        <v>71</v>
      </c>
      <c r="B60" s="10" t="s">
        <v>20</v>
      </c>
      <c r="C60" s="26">
        <v>46589</v>
      </c>
      <c r="D60" s="30">
        <f>(Jul!C60*4)+(Aug!C60*3)+(Sep!C60*2)+(Oct!C60*1)</f>
        <v>425911</v>
      </c>
      <c r="E60" s="26">
        <v>136</v>
      </c>
      <c r="F60" s="30">
        <f>(Jul!E60*4)+(Aug!E60*3)+(Sep!E60*2)+(Oct!E60*1)</f>
        <v>15063</v>
      </c>
      <c r="G60" s="26">
        <v>240622</v>
      </c>
      <c r="H60" s="30">
        <f>Sep!H60+G60</f>
        <v>857635</v>
      </c>
      <c r="I60" s="30">
        <f t="shared" si="0"/>
        <v>287347</v>
      </c>
      <c r="J60" s="30">
        <f t="shared" si="1"/>
        <v>1298609</v>
      </c>
    </row>
    <row r="61" spans="1:10" s="17" customFormat="1" ht="15.75" customHeight="1" x14ac:dyDescent="0.2">
      <c r="A61" s="5" t="s">
        <v>72</v>
      </c>
      <c r="B61" s="6" t="s">
        <v>20</v>
      </c>
      <c r="C61" s="26"/>
      <c r="D61" s="30">
        <f>(Jul!C61*4)+(Aug!C61*3)+(Sep!C61*2)+(Oct!C61*1)</f>
        <v>43522</v>
      </c>
      <c r="E61" s="26"/>
      <c r="F61" s="30">
        <f>(Jul!E61*4)+(Aug!E61*3)+(Sep!E61*2)+(Oct!E61*1)</f>
        <v>0</v>
      </c>
      <c r="G61" s="26"/>
      <c r="H61" s="30">
        <f>Sep!H61+G61</f>
        <v>69333</v>
      </c>
      <c r="I61" s="30">
        <f t="shared" si="0"/>
        <v>0</v>
      </c>
      <c r="J61" s="30">
        <f t="shared" si="1"/>
        <v>112855</v>
      </c>
    </row>
    <row r="62" spans="1:10" s="15" customFormat="1" ht="15.75" customHeight="1" x14ac:dyDescent="0.2">
      <c r="A62" s="9" t="s">
        <v>73</v>
      </c>
      <c r="B62" s="10" t="s">
        <v>20</v>
      </c>
      <c r="C62" s="26"/>
      <c r="D62" s="30">
        <f>(Jul!C62*4)+(Aug!C62*3)+(Sep!C62*2)+(Oct!C62*1)</f>
        <v>11895</v>
      </c>
      <c r="E62" s="26"/>
      <c r="F62" s="30">
        <f>(Jul!E62*4)+(Aug!E62*3)+(Sep!E62*2)+(Oct!E62*1)</f>
        <v>0</v>
      </c>
      <c r="G62" s="26"/>
      <c r="H62" s="30">
        <f>Sep!H62+G62</f>
        <v>10793</v>
      </c>
      <c r="I62" s="30">
        <f t="shared" si="0"/>
        <v>0</v>
      </c>
      <c r="J62" s="30">
        <f t="shared" si="1"/>
        <v>22688</v>
      </c>
    </row>
    <row r="63" spans="1:10" s="17" customFormat="1" ht="15.75" customHeight="1" x14ac:dyDescent="0.2">
      <c r="A63" s="5" t="s">
        <v>126</v>
      </c>
      <c r="B63" s="6" t="s">
        <v>20</v>
      </c>
      <c r="C63" s="26">
        <v>10834</v>
      </c>
      <c r="D63" s="30">
        <f>(Jul!C63*4)+(Aug!C63*3)+(Sep!C63*2)+(Oct!C63*1)</f>
        <v>86404</v>
      </c>
      <c r="E63" s="26"/>
      <c r="F63" s="30">
        <f>(Jul!E63*4)+(Aug!E63*3)+(Sep!E63*2)+(Oct!E63*1)</f>
        <v>0</v>
      </c>
      <c r="G63" s="26">
        <v>61317</v>
      </c>
      <c r="H63" s="30">
        <f>Sep!H63+G63</f>
        <v>107279</v>
      </c>
      <c r="I63" s="30">
        <f t="shared" si="0"/>
        <v>72151</v>
      </c>
      <c r="J63" s="30">
        <f t="shared" si="1"/>
        <v>193683</v>
      </c>
    </row>
    <row r="64" spans="1:10" s="17" customFormat="1" ht="15.75" customHeight="1" x14ac:dyDescent="0.2">
      <c r="A64" s="5" t="s">
        <v>74</v>
      </c>
      <c r="B64" s="6" t="s">
        <v>20</v>
      </c>
      <c r="C64" s="26"/>
      <c r="D64" s="30">
        <f>(Jul!C64*4)+(Aug!C64*3)+(Sep!C64*2)+(Oct!C64*1)</f>
        <v>0</v>
      </c>
      <c r="E64" s="26"/>
      <c r="F64" s="30">
        <f>(Jul!E64*4)+(Aug!E64*3)+(Sep!E64*2)+(Oct!E64*1)</f>
        <v>0</v>
      </c>
      <c r="G64" s="26"/>
      <c r="H64" s="30">
        <f>Sep!H64+G64</f>
        <v>0</v>
      </c>
      <c r="I64" s="30">
        <f t="shared" ref="I64:I71" si="2">C64+E64+G64</f>
        <v>0</v>
      </c>
      <c r="J64" s="30">
        <f t="shared" ref="J64:J71" si="3">D64+F64+H64</f>
        <v>0</v>
      </c>
    </row>
    <row r="65" spans="1:10" s="15" customFormat="1" ht="15.75" customHeight="1" x14ac:dyDescent="0.2">
      <c r="A65" s="9" t="s">
        <v>76</v>
      </c>
      <c r="B65" s="10" t="s">
        <v>20</v>
      </c>
      <c r="C65" s="26"/>
      <c r="D65" s="30">
        <f>(Jul!C65*4)+(Aug!C65*3)+(Sep!C65*2)+(Oct!C65*1)</f>
        <v>18012</v>
      </c>
      <c r="E65" s="26"/>
      <c r="F65" s="30">
        <f>(Jul!E65*4)+(Aug!E65*3)+(Sep!E65*2)+(Oct!E65*1)</f>
        <v>909</v>
      </c>
      <c r="G65" s="26"/>
      <c r="H65" s="30">
        <f>Sep!H65+G65</f>
        <v>3939</v>
      </c>
      <c r="I65" s="30">
        <f t="shared" si="2"/>
        <v>0</v>
      </c>
      <c r="J65" s="30">
        <f t="shared" si="3"/>
        <v>22860</v>
      </c>
    </row>
    <row r="66" spans="1:10" s="15" customFormat="1" ht="15.75" customHeight="1" x14ac:dyDescent="0.2">
      <c r="A66" s="9" t="s">
        <v>77</v>
      </c>
      <c r="B66" s="10" t="s">
        <v>20</v>
      </c>
      <c r="C66" s="26">
        <v>5001</v>
      </c>
      <c r="D66" s="30">
        <f>(Jul!C66*4)+(Aug!C66*3)+(Sep!C66*2)+(Oct!C66*1)</f>
        <v>11205</v>
      </c>
      <c r="E66" s="26"/>
      <c r="F66" s="30">
        <f>(Jul!E66*4)+(Aug!E66*3)+(Sep!E66*2)+(Oct!E66*1)</f>
        <v>0</v>
      </c>
      <c r="G66" s="26">
        <v>3145</v>
      </c>
      <c r="H66" s="30">
        <f>Sep!H66+G66</f>
        <v>3145</v>
      </c>
      <c r="I66" s="30">
        <f t="shared" si="2"/>
        <v>8146</v>
      </c>
      <c r="J66" s="30">
        <f t="shared" si="3"/>
        <v>14350</v>
      </c>
    </row>
    <row r="67" spans="1:10" s="15" customFormat="1" ht="15.75" customHeight="1" x14ac:dyDescent="0.2">
      <c r="A67" s="9" t="s">
        <v>78</v>
      </c>
      <c r="B67" s="10" t="s">
        <v>20</v>
      </c>
      <c r="C67" s="26"/>
      <c r="D67" s="30">
        <f>(Jul!C67*4)+(Aug!C67*3)+(Sep!C67*2)+(Oct!C67*1)</f>
        <v>0</v>
      </c>
      <c r="E67" s="26"/>
      <c r="F67" s="30">
        <f>(Jul!E67*4)+(Aug!E67*3)+(Sep!E67*2)+(Oct!E67*1)</f>
        <v>0</v>
      </c>
      <c r="G67" s="26"/>
      <c r="H67" s="30">
        <f>Sep!H67+G67</f>
        <v>0</v>
      </c>
      <c r="I67" s="30">
        <f t="shared" si="2"/>
        <v>0</v>
      </c>
      <c r="J67" s="30">
        <f t="shared" si="3"/>
        <v>0</v>
      </c>
    </row>
    <row r="68" spans="1:10" s="17" customFormat="1" ht="15.75" customHeight="1" x14ac:dyDescent="0.2">
      <c r="A68" s="5" t="s">
        <v>79</v>
      </c>
      <c r="B68" s="6" t="s">
        <v>20</v>
      </c>
      <c r="C68" s="26"/>
      <c r="D68" s="30">
        <f>(Jul!C68*4)+(Aug!C68*3)+(Sep!C68*2)+(Oct!C68*1)</f>
        <v>3992</v>
      </c>
      <c r="E68" s="26"/>
      <c r="F68" s="30">
        <f>(Jul!E68*4)+(Aug!E68*3)+(Sep!E68*2)+(Oct!E68*1)</f>
        <v>0</v>
      </c>
      <c r="G68" s="26"/>
      <c r="H68" s="30">
        <f>Sep!H68+G68</f>
        <v>31668</v>
      </c>
      <c r="I68" s="30">
        <f t="shared" si="2"/>
        <v>0</v>
      </c>
      <c r="J68" s="30">
        <f t="shared" si="3"/>
        <v>35660</v>
      </c>
    </row>
    <row r="69" spans="1:10" s="15" customFormat="1" ht="15.75" customHeight="1" x14ac:dyDescent="0.2">
      <c r="A69" s="9" t="s">
        <v>83</v>
      </c>
      <c r="B69" s="10" t="s">
        <v>20</v>
      </c>
      <c r="C69" s="26">
        <v>3068</v>
      </c>
      <c r="D69" s="30">
        <f>(Jul!C69*4)+(Aug!C69*3)+(Sep!C69*2)+(Oct!C69*1)</f>
        <v>13648</v>
      </c>
      <c r="E69" s="26"/>
      <c r="F69" s="30">
        <f>(Jul!E69*4)+(Aug!E69*3)+(Sep!E69*2)+(Oct!E69*1)</f>
        <v>0</v>
      </c>
      <c r="G69" s="26"/>
      <c r="H69" s="30">
        <f>Sep!H69+G69</f>
        <v>13098</v>
      </c>
      <c r="I69" s="30">
        <f t="shared" si="2"/>
        <v>3068</v>
      </c>
      <c r="J69" s="30">
        <f t="shared" si="3"/>
        <v>26746</v>
      </c>
    </row>
    <row r="70" spans="1:10" s="15" customFormat="1" ht="15.75" customHeight="1" x14ac:dyDescent="0.2">
      <c r="A70" s="9" t="s">
        <v>85</v>
      </c>
      <c r="B70" s="10" t="s">
        <v>20</v>
      </c>
      <c r="C70" s="26">
        <v>4722</v>
      </c>
      <c r="D70" s="30">
        <f>(Jul!C70*4)+(Aug!C70*3)+(Sep!C70*2)+(Oct!C70*1)</f>
        <v>17933</v>
      </c>
      <c r="E70" s="26"/>
      <c r="F70" s="30">
        <f>(Jul!E70*4)+(Aug!E70*3)+(Sep!E70*2)+(Oct!E70*1)</f>
        <v>0</v>
      </c>
      <c r="G70" s="26">
        <v>18250</v>
      </c>
      <c r="H70" s="30">
        <f>Sep!H70+G70</f>
        <v>18250</v>
      </c>
      <c r="I70" s="30">
        <f t="shared" si="2"/>
        <v>22972</v>
      </c>
      <c r="J70" s="30">
        <f t="shared" si="3"/>
        <v>36183</v>
      </c>
    </row>
    <row r="71" spans="1:10" s="17" customFormat="1" ht="15.75" customHeight="1" x14ac:dyDescent="0.2">
      <c r="A71" s="5" t="s">
        <v>86</v>
      </c>
      <c r="B71" s="6" t="s">
        <v>20</v>
      </c>
      <c r="C71" s="26">
        <v>5291</v>
      </c>
      <c r="D71" s="30">
        <f>(Jul!C71*4)+(Aug!C71*3)+(Sep!C71*2)+(Oct!C71*1)</f>
        <v>148501</v>
      </c>
      <c r="E71" s="26"/>
      <c r="F71" s="30">
        <f>(Jul!E71*4)+(Aug!E71*3)+(Sep!E71*2)+(Oct!E71*1)</f>
        <v>0</v>
      </c>
      <c r="G71" s="26">
        <v>40202</v>
      </c>
      <c r="H71" s="30">
        <f>Sep!H71+G71</f>
        <v>198889</v>
      </c>
      <c r="I71" s="30">
        <f t="shared" si="2"/>
        <v>45493</v>
      </c>
      <c r="J71" s="30">
        <f t="shared" si="3"/>
        <v>347390</v>
      </c>
    </row>
    <row r="72" spans="1:10" s="5" customFormat="1" ht="21.75" x14ac:dyDescent="0.2">
      <c r="A72" s="19" t="s">
        <v>123</v>
      </c>
      <c r="B72" s="22"/>
      <c r="C72" s="32">
        <f t="shared" ref="C72:J72" si="4">SUM(C5:C31)</f>
        <v>271</v>
      </c>
      <c r="D72" s="32">
        <f t="shared" si="4"/>
        <v>1294460</v>
      </c>
      <c r="E72" s="32">
        <f t="shared" si="4"/>
        <v>0</v>
      </c>
      <c r="F72" s="32">
        <f t="shared" si="4"/>
        <v>56936</v>
      </c>
      <c r="G72" s="32">
        <f t="shared" si="4"/>
        <v>1420</v>
      </c>
      <c r="H72" s="32">
        <f t="shared" si="4"/>
        <v>886426</v>
      </c>
      <c r="I72" s="32">
        <f t="shared" si="4"/>
        <v>1691</v>
      </c>
      <c r="J72" s="32">
        <f t="shared" si="4"/>
        <v>2237822</v>
      </c>
    </row>
    <row r="73" spans="1:10" s="5" customFormat="1" ht="21.75" x14ac:dyDescent="0.2">
      <c r="A73" s="19" t="s">
        <v>124</v>
      </c>
      <c r="B73" s="22"/>
      <c r="C73" s="32">
        <f t="shared" ref="C73:J73" si="5">SUM(C32:C71)</f>
        <v>243255</v>
      </c>
      <c r="D73" s="32">
        <f t="shared" si="5"/>
        <v>3303599</v>
      </c>
      <c r="E73" s="32">
        <f t="shared" si="5"/>
        <v>1150</v>
      </c>
      <c r="F73" s="32">
        <f t="shared" si="5"/>
        <v>37431</v>
      </c>
      <c r="G73" s="32">
        <f t="shared" si="5"/>
        <v>892303</v>
      </c>
      <c r="H73" s="32">
        <f t="shared" si="5"/>
        <v>4437083</v>
      </c>
      <c r="I73" s="32">
        <f t="shared" si="5"/>
        <v>1136708</v>
      </c>
      <c r="J73" s="32">
        <f t="shared" si="5"/>
        <v>7778113</v>
      </c>
    </row>
    <row r="74" spans="1:10" s="5" customFormat="1" ht="15.75" customHeight="1" x14ac:dyDescent="0.2">
      <c r="A74" s="17" t="s">
        <v>87</v>
      </c>
      <c r="B74" s="22"/>
      <c r="C74" s="32">
        <f>SUM(C72:C73)</f>
        <v>243526</v>
      </c>
      <c r="D74" s="32">
        <f t="shared" ref="D74:J74" si="6">SUM(D72:D73)</f>
        <v>4598059</v>
      </c>
      <c r="E74" s="32">
        <f t="shared" si="6"/>
        <v>1150</v>
      </c>
      <c r="F74" s="32">
        <f t="shared" si="6"/>
        <v>94367</v>
      </c>
      <c r="G74" s="32">
        <f t="shared" si="6"/>
        <v>893723</v>
      </c>
      <c r="H74" s="32">
        <f t="shared" si="6"/>
        <v>5323509</v>
      </c>
      <c r="I74" s="32">
        <f t="shared" si="6"/>
        <v>1138399</v>
      </c>
      <c r="J74" s="32">
        <f t="shared" si="6"/>
        <v>10015935</v>
      </c>
    </row>
    <row r="75" spans="1:10" ht="12.75" x14ac:dyDescent="0.2">
      <c r="A75" s="23"/>
      <c r="B75" s="22"/>
      <c r="C75" s="22"/>
      <c r="D75" s="42"/>
      <c r="E75" s="22"/>
      <c r="F75" s="42"/>
      <c r="G75" s="22"/>
      <c r="H75" s="42"/>
      <c r="I75" s="46"/>
      <c r="J75" s="32"/>
    </row>
    <row r="76" spans="1:10" ht="12.75" x14ac:dyDescent="0.2">
      <c r="A76" s="23"/>
      <c r="B76" s="22"/>
      <c r="C76" s="22"/>
      <c r="D76" s="42"/>
      <c r="E76" s="22"/>
      <c r="F76" s="42"/>
      <c r="G76" s="22"/>
      <c r="H76" s="42"/>
      <c r="I76" s="46"/>
      <c r="J76" s="32"/>
    </row>
    <row r="77" spans="1:10" x14ac:dyDescent="0.15">
      <c r="A77" s="23"/>
      <c r="B77" s="22"/>
      <c r="C77" s="22"/>
      <c r="D77" s="42"/>
      <c r="E77" s="22"/>
      <c r="F77" s="42"/>
      <c r="G77" s="22"/>
      <c r="H77" s="42"/>
    </row>
    <row r="78" spans="1:10" x14ac:dyDescent="0.15">
      <c r="D78" s="24"/>
      <c r="F78" s="24"/>
      <c r="H78" s="24"/>
      <c r="I78" s="24"/>
      <c r="J78" s="24"/>
    </row>
  </sheetData>
  <sheetProtection password="B68E" sheet="1" objects="1" scenarios="1"/>
  <mergeCells count="1">
    <mergeCell ref="A1:J1"/>
  </mergeCells>
  <phoneticPr fontId="4" type="noConversion"/>
  <conditionalFormatting sqref="A2:A74 C2:IV2 I3:IV74 A1:XFD1 B3:H77">
    <cfRule type="expression" dxfId="10" priority="57" stopIfTrue="1">
      <formula>CellHasFormula</formula>
    </cfRule>
  </conditionalFormatting>
  <conditionalFormatting sqref="J75:J76">
    <cfRule type="expression" dxfId="9" priority="49" stopIfTrue="1">
      <formula>CellHasFormula</formula>
    </cfRule>
  </conditionalFormatting>
  <conditionalFormatting sqref="J76">
    <cfRule type="expression" dxfId="8" priority="48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pane ySplit="4" topLeftCell="A65" activePane="bottomLeft" state="frozen"/>
      <selection pane="bottomLeft" activeCell="F80" sqref="F80"/>
    </sheetView>
  </sheetViews>
  <sheetFormatPr defaultRowHeight="12.75" x14ac:dyDescent="0.2"/>
  <cols>
    <col min="1" max="1" width="21.5703125" bestFit="1" customWidth="1"/>
    <col min="3" max="3" width="15.7109375" customWidth="1"/>
    <col min="4" max="4" width="15.7109375" style="39" customWidth="1"/>
    <col min="5" max="5" width="15.7109375" customWidth="1"/>
    <col min="6" max="6" width="15.7109375" style="39" customWidth="1"/>
    <col min="7" max="7" width="15.7109375" customWidth="1"/>
    <col min="8" max="10" width="15.7109375" style="39" customWidth="1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x14ac:dyDescent="0.2">
      <c r="A2" s="1" t="s">
        <v>131</v>
      </c>
      <c r="D2" s="27"/>
      <c r="F2" s="27"/>
      <c r="H2" s="27"/>
      <c r="I2" s="27"/>
      <c r="J2" s="27"/>
    </row>
    <row r="3" spans="1:10" s="3" customFormat="1" x14ac:dyDescent="0.2">
      <c r="A3" s="2"/>
      <c r="B3" s="2"/>
      <c r="C3" s="2"/>
      <c r="D3" s="34"/>
      <c r="E3" s="2"/>
      <c r="F3" s="34"/>
      <c r="G3" s="2"/>
      <c r="H3" s="34"/>
      <c r="I3" s="34"/>
      <c r="J3" s="34"/>
    </row>
    <row r="4" spans="1:10" s="4" customFormat="1" ht="20.25" customHeight="1" x14ac:dyDescent="0.2">
      <c r="A4" s="4" t="s">
        <v>0</v>
      </c>
      <c r="B4" s="4" t="s">
        <v>1</v>
      </c>
      <c r="C4" s="4" t="s">
        <v>4</v>
      </c>
      <c r="D4" s="35" t="s">
        <v>11</v>
      </c>
      <c r="E4" s="4" t="s">
        <v>13</v>
      </c>
      <c r="F4" s="35" t="s">
        <v>14</v>
      </c>
      <c r="G4" s="4" t="s">
        <v>91</v>
      </c>
      <c r="H4" s="35" t="s">
        <v>88</v>
      </c>
      <c r="I4" s="35" t="s">
        <v>92</v>
      </c>
      <c r="J4" s="35" t="s">
        <v>18</v>
      </c>
    </row>
    <row r="5" spans="1:10" s="11" customFormat="1" ht="15.75" customHeight="1" x14ac:dyDescent="0.2">
      <c r="A5" s="9" t="s">
        <v>21</v>
      </c>
      <c r="B5" s="10" t="s">
        <v>22</v>
      </c>
      <c r="C5" s="7">
        <v>13999</v>
      </c>
      <c r="D5" s="31">
        <f>(Jul!C5*5)+(Aug!C5*4)+(Sep!C5*3)+(Oct!C5*2)+(Nov!C5*1)</f>
        <v>177800</v>
      </c>
      <c r="E5" s="8">
        <v>90</v>
      </c>
      <c r="F5" s="31">
        <f>(Jul!E5*5)+(Aug!E5*4)+(Sep!E5*3)+(Oct!E5*2)+(Nov!E5*1)</f>
        <v>9428</v>
      </c>
      <c r="G5" s="8">
        <v>94872</v>
      </c>
      <c r="H5" s="31">
        <f>Oct!H5+G5</f>
        <v>269520</v>
      </c>
      <c r="I5" s="31">
        <f t="shared" ref="I5:I63" si="0">C5+E5+G5</f>
        <v>108961</v>
      </c>
      <c r="J5" s="31">
        <f t="shared" ref="J5:J63" si="1">D5+F5+H5</f>
        <v>456748</v>
      </c>
    </row>
    <row r="6" spans="1:10" s="11" customFormat="1" ht="15.75" customHeight="1" x14ac:dyDescent="0.2">
      <c r="A6" s="9" t="s">
        <v>23</v>
      </c>
      <c r="B6" s="10" t="s">
        <v>22</v>
      </c>
      <c r="C6" s="7">
        <v>1335</v>
      </c>
      <c r="D6" s="31">
        <f>(Jul!C6*5)+(Aug!C6*4)+(Sep!C6*3)+(Oct!C6*2)+(Nov!C6*1)</f>
        <v>1335</v>
      </c>
      <c r="E6" s="8"/>
      <c r="F6" s="31">
        <f>(Jul!E6*5)+(Aug!E6*4)+(Sep!E6*3)+(Oct!E6*2)+(Nov!E6*1)</f>
        <v>0</v>
      </c>
      <c r="G6" s="8">
        <v>3136</v>
      </c>
      <c r="H6" s="31">
        <f>Oct!H6+G6</f>
        <v>3136</v>
      </c>
      <c r="I6" s="31">
        <f t="shared" si="0"/>
        <v>4471</v>
      </c>
      <c r="J6" s="31">
        <f t="shared" si="1"/>
        <v>4471</v>
      </c>
    </row>
    <row r="7" spans="1:10" s="1" customFormat="1" ht="15.75" customHeight="1" x14ac:dyDescent="0.2">
      <c r="A7" s="5" t="s">
        <v>24</v>
      </c>
      <c r="B7" s="6" t="s">
        <v>22</v>
      </c>
      <c r="C7" s="7"/>
      <c r="D7" s="31">
        <f>(Jul!C7*5)+(Aug!C7*4)+(Sep!C7*3)+(Oct!C7*2)+(Nov!C7*1)</f>
        <v>38262</v>
      </c>
      <c r="E7" s="8"/>
      <c r="F7" s="31">
        <f>(Jul!E7*5)+(Aug!E7*4)+(Sep!E7*3)+(Oct!E7*2)+(Nov!E7*1)</f>
        <v>0</v>
      </c>
      <c r="G7" s="8"/>
      <c r="H7" s="31">
        <f>Oct!H7+G7</f>
        <v>10835</v>
      </c>
      <c r="I7" s="31">
        <f t="shared" si="0"/>
        <v>0</v>
      </c>
      <c r="J7" s="31">
        <f t="shared" si="1"/>
        <v>49097</v>
      </c>
    </row>
    <row r="8" spans="1:10" s="11" customFormat="1" ht="15.75" customHeight="1" x14ac:dyDescent="0.2">
      <c r="A8" s="9" t="s">
        <v>25</v>
      </c>
      <c r="B8" s="10" t="s">
        <v>22</v>
      </c>
      <c r="C8" s="7"/>
      <c r="D8" s="31">
        <f>(Jul!C8*5)+(Aug!C8*4)+(Sep!C8*3)+(Oct!C8*2)+(Nov!C8*1)</f>
        <v>13982</v>
      </c>
      <c r="E8" s="8"/>
      <c r="F8" s="31">
        <f>(Jul!E8*5)+(Aug!E8*4)+(Sep!E8*3)+(Oct!E8*2)+(Nov!E8*1)</f>
        <v>0</v>
      </c>
      <c r="G8" s="8">
        <v>17901</v>
      </c>
      <c r="H8" s="31">
        <f>Oct!H8+G8</f>
        <v>21216</v>
      </c>
      <c r="I8" s="31">
        <f t="shared" si="0"/>
        <v>17901</v>
      </c>
      <c r="J8" s="31">
        <f t="shared" si="1"/>
        <v>35198</v>
      </c>
    </row>
    <row r="9" spans="1:10" s="1" customFormat="1" ht="15.75" customHeight="1" x14ac:dyDescent="0.2">
      <c r="A9" s="5" t="s">
        <v>27</v>
      </c>
      <c r="B9" s="6" t="s">
        <v>22</v>
      </c>
      <c r="C9" s="7">
        <v>3639</v>
      </c>
      <c r="D9" s="31">
        <f>(Jul!C9*5)+(Aug!C9*4)+(Sep!C9*3)+(Oct!C9*2)+(Nov!C9*1)</f>
        <v>63889</v>
      </c>
      <c r="E9" s="8"/>
      <c r="F9" s="31">
        <f>(Jul!E9*5)+(Aug!E9*4)+(Sep!E9*3)+(Oct!E9*2)+(Nov!E9*1)</f>
        <v>0</v>
      </c>
      <c r="G9" s="8">
        <v>58714</v>
      </c>
      <c r="H9" s="31">
        <f>Oct!H9+G9</f>
        <v>114610</v>
      </c>
      <c r="I9" s="31">
        <f t="shared" si="0"/>
        <v>62353</v>
      </c>
      <c r="J9" s="31">
        <f t="shared" si="1"/>
        <v>178499</v>
      </c>
    </row>
    <row r="10" spans="1:10" s="1" customFormat="1" ht="15.75" customHeight="1" x14ac:dyDescent="0.2">
      <c r="A10" s="5" t="s">
        <v>30</v>
      </c>
      <c r="B10" s="6" t="s">
        <v>22</v>
      </c>
      <c r="C10" s="7">
        <v>3260</v>
      </c>
      <c r="D10" s="31">
        <f>(Jul!C10*5)+(Aug!C10*4)+(Sep!C10*3)+(Oct!C10*2)+(Nov!C10*1)</f>
        <v>593627</v>
      </c>
      <c r="E10" s="8"/>
      <c r="F10" s="31">
        <f>(Jul!E10*5)+(Aug!E10*4)+(Sep!E10*3)+(Oct!E10*2)+(Nov!E10*1)</f>
        <v>4344</v>
      </c>
      <c r="G10" s="8">
        <v>11197</v>
      </c>
      <c r="H10" s="31">
        <f>Oct!H10+G10</f>
        <v>236267</v>
      </c>
      <c r="I10" s="31">
        <f t="shared" si="0"/>
        <v>14457</v>
      </c>
      <c r="J10" s="31">
        <f t="shared" si="1"/>
        <v>834238</v>
      </c>
    </row>
    <row r="11" spans="1:10" s="1" customFormat="1" ht="15.75" customHeight="1" x14ac:dyDescent="0.2">
      <c r="A11" s="5" t="s">
        <v>31</v>
      </c>
      <c r="B11" s="6" t="s">
        <v>22</v>
      </c>
      <c r="C11" s="7">
        <v>3678</v>
      </c>
      <c r="D11" s="31">
        <f>(Jul!C11*5)+(Aug!C11*4)+(Sep!C11*3)+(Oct!C11*2)+(Nov!C11*1)</f>
        <v>38152</v>
      </c>
      <c r="E11" s="8"/>
      <c r="F11" s="31">
        <f>(Jul!E11*5)+(Aug!E11*4)+(Sep!E11*3)+(Oct!E11*2)+(Nov!E11*1)</f>
        <v>70650</v>
      </c>
      <c r="G11" s="8">
        <v>400</v>
      </c>
      <c r="H11" s="31">
        <f>Oct!H11+G11</f>
        <v>52522</v>
      </c>
      <c r="I11" s="31">
        <f t="shared" si="0"/>
        <v>4078</v>
      </c>
      <c r="J11" s="31">
        <f t="shared" si="1"/>
        <v>161324</v>
      </c>
    </row>
    <row r="12" spans="1:10" s="11" customFormat="1" ht="15.75" customHeight="1" x14ac:dyDescent="0.2">
      <c r="A12" s="9" t="s">
        <v>36</v>
      </c>
      <c r="B12" s="10" t="s">
        <v>22</v>
      </c>
      <c r="C12" s="7"/>
      <c r="D12" s="31">
        <f>(Jul!C12*5)+(Aug!C12*4)+(Sep!C12*3)+(Oct!C12*2)+(Nov!C12*1)</f>
        <v>8642</v>
      </c>
      <c r="E12" s="8"/>
      <c r="F12" s="31">
        <f>(Jul!E12*5)+(Aug!E12*4)+(Sep!E12*3)+(Oct!E12*2)+(Nov!E12*1)</f>
        <v>0</v>
      </c>
      <c r="G12" s="8"/>
      <c r="H12" s="31">
        <f>Oct!H12+G12</f>
        <v>2976</v>
      </c>
      <c r="I12" s="31">
        <f t="shared" si="0"/>
        <v>0</v>
      </c>
      <c r="J12" s="31">
        <f t="shared" si="1"/>
        <v>11618</v>
      </c>
    </row>
    <row r="13" spans="1:10" s="1" customFormat="1" ht="15.75" customHeight="1" x14ac:dyDescent="0.2">
      <c r="A13" s="5" t="s">
        <v>37</v>
      </c>
      <c r="B13" s="6" t="s">
        <v>22</v>
      </c>
      <c r="C13" s="7">
        <v>2603</v>
      </c>
      <c r="D13" s="31">
        <f>(Jul!C13*5)+(Aug!C13*4)+(Sep!C13*3)+(Oct!C13*2)+(Nov!C13*1)</f>
        <v>50837</v>
      </c>
      <c r="E13" s="8"/>
      <c r="F13" s="31">
        <f>(Jul!E13*5)+(Aug!E13*4)+(Sep!E13*3)+(Oct!E13*2)+(Nov!E13*1)</f>
        <v>0</v>
      </c>
      <c r="G13" s="8">
        <v>2290</v>
      </c>
      <c r="H13" s="31">
        <f>Oct!H13+G13</f>
        <v>16474</v>
      </c>
      <c r="I13" s="31">
        <f t="shared" si="0"/>
        <v>4893</v>
      </c>
      <c r="J13" s="31">
        <f t="shared" si="1"/>
        <v>67311</v>
      </c>
    </row>
    <row r="14" spans="1:10" s="1" customFormat="1" ht="15.75" customHeight="1" x14ac:dyDescent="0.2">
      <c r="A14" s="5" t="s">
        <v>40</v>
      </c>
      <c r="B14" s="6" t="s">
        <v>22</v>
      </c>
      <c r="C14" s="7">
        <v>408</v>
      </c>
      <c r="D14" s="31">
        <f>(Jul!C14*5)+(Aug!C14*4)+(Sep!C14*3)+(Oct!C14*2)+(Nov!C14*1)</f>
        <v>22359</v>
      </c>
      <c r="E14" s="8"/>
      <c r="F14" s="31">
        <f>(Jul!E14*5)+(Aug!E14*4)+(Sep!E14*3)+(Oct!E14*2)+(Nov!E14*1)</f>
        <v>0</v>
      </c>
      <c r="G14" s="8">
        <v>12490</v>
      </c>
      <c r="H14" s="31">
        <f>Oct!H14+G14</f>
        <v>41579</v>
      </c>
      <c r="I14" s="31">
        <f t="shared" si="0"/>
        <v>12898</v>
      </c>
      <c r="J14" s="31">
        <f t="shared" si="1"/>
        <v>63938</v>
      </c>
    </row>
    <row r="15" spans="1:10" s="1" customFormat="1" ht="15.75" customHeight="1" x14ac:dyDescent="0.2">
      <c r="A15" s="5" t="s">
        <v>44</v>
      </c>
      <c r="B15" s="6" t="s">
        <v>22</v>
      </c>
      <c r="C15" s="7"/>
      <c r="D15" s="31">
        <f>(Jul!C15*5)+(Aug!C15*4)+(Sep!C15*3)+(Oct!C15*2)+(Nov!C15*1)</f>
        <v>0</v>
      </c>
      <c r="E15" s="8"/>
      <c r="F15" s="31">
        <f>(Jul!E15*5)+(Aug!E15*4)+(Sep!E15*3)+(Oct!E15*2)+(Nov!E15*1)</f>
        <v>0</v>
      </c>
      <c r="G15" s="8"/>
      <c r="H15" s="31">
        <f>Oct!H15+G15</f>
        <v>0</v>
      </c>
      <c r="I15" s="31">
        <f t="shared" si="0"/>
        <v>0</v>
      </c>
      <c r="J15" s="31">
        <f t="shared" si="1"/>
        <v>0</v>
      </c>
    </row>
    <row r="16" spans="1:10" s="1" customFormat="1" ht="15.75" customHeight="1" x14ac:dyDescent="0.2">
      <c r="A16" s="5" t="s">
        <v>45</v>
      </c>
      <c r="B16" s="6" t="s">
        <v>22</v>
      </c>
      <c r="C16" s="7">
        <v>825</v>
      </c>
      <c r="D16" s="31">
        <f>(Jul!C16*5)+(Aug!C16*4)+(Sep!C16*3)+(Oct!C16*2)+(Nov!C16*1)</f>
        <v>91519</v>
      </c>
      <c r="E16" s="8"/>
      <c r="F16" s="31">
        <f>(Jul!E16*5)+(Aug!E16*4)+(Sep!E16*3)+(Oct!E16*2)+(Nov!E16*1)</f>
        <v>0</v>
      </c>
      <c r="G16" s="8">
        <v>5564</v>
      </c>
      <c r="H16" s="31">
        <f>Oct!H16+G16</f>
        <v>35675</v>
      </c>
      <c r="I16" s="31">
        <f t="shared" si="0"/>
        <v>6389</v>
      </c>
      <c r="J16" s="31">
        <f t="shared" si="1"/>
        <v>127194</v>
      </c>
    </row>
    <row r="17" spans="1:10" s="1" customFormat="1" ht="15.75" customHeight="1" x14ac:dyDescent="0.2">
      <c r="A17" s="5" t="s">
        <v>46</v>
      </c>
      <c r="B17" s="6" t="s">
        <v>22</v>
      </c>
      <c r="C17" s="7">
        <v>1325</v>
      </c>
      <c r="D17" s="31">
        <f>(Jul!C17*5)+(Aug!C17*4)+(Sep!C17*3)+(Oct!C17*2)+(Nov!C17*1)</f>
        <v>20777</v>
      </c>
      <c r="E17" s="8"/>
      <c r="F17" s="31">
        <f>(Jul!E17*5)+(Aug!E17*4)+(Sep!E17*3)+(Oct!E17*2)+(Nov!E17*1)</f>
        <v>0</v>
      </c>
      <c r="G17" s="8"/>
      <c r="H17" s="31">
        <f>Oct!H17+G17</f>
        <v>27815</v>
      </c>
      <c r="I17" s="31">
        <f t="shared" si="0"/>
        <v>1325</v>
      </c>
      <c r="J17" s="31">
        <f t="shared" si="1"/>
        <v>48592</v>
      </c>
    </row>
    <row r="18" spans="1:10" s="11" customFormat="1" ht="15.75" customHeight="1" x14ac:dyDescent="0.2">
      <c r="A18" s="9" t="s">
        <v>47</v>
      </c>
      <c r="B18" s="10" t="s">
        <v>22</v>
      </c>
      <c r="C18" s="7"/>
      <c r="D18" s="31">
        <f>(Jul!C18*5)+(Aug!C18*4)+(Sep!C18*3)+(Oct!C18*2)+(Nov!C18*1)</f>
        <v>4743</v>
      </c>
      <c r="E18" s="8"/>
      <c r="F18" s="31">
        <f>(Jul!E18*5)+(Aug!E18*4)+(Sep!E18*3)+(Oct!E18*2)+(Nov!E18*1)</f>
        <v>0</v>
      </c>
      <c r="G18" s="8"/>
      <c r="H18" s="31">
        <f>Oct!H18+G18</f>
        <v>2139</v>
      </c>
      <c r="I18" s="31">
        <f t="shared" si="0"/>
        <v>0</v>
      </c>
      <c r="J18" s="31">
        <f t="shared" si="1"/>
        <v>6882</v>
      </c>
    </row>
    <row r="19" spans="1:10" s="11" customFormat="1" ht="15.75" customHeight="1" x14ac:dyDescent="0.2">
      <c r="A19" s="9" t="s">
        <v>49</v>
      </c>
      <c r="B19" s="10" t="s">
        <v>22</v>
      </c>
      <c r="C19" s="7"/>
      <c r="D19" s="31">
        <f>(Jul!C19*5)+(Aug!C19*4)+(Sep!C19*3)+(Oct!C19*2)+(Nov!C19*1)</f>
        <v>7330</v>
      </c>
      <c r="E19" s="8"/>
      <c r="F19" s="31">
        <f>(Jul!E19*5)+(Aug!E19*4)+(Sep!E19*3)+(Oct!E19*2)+(Nov!E19*1)</f>
        <v>0</v>
      </c>
      <c r="G19" s="8"/>
      <c r="H19" s="31">
        <f>Oct!H19+G19</f>
        <v>4002</v>
      </c>
      <c r="I19" s="31">
        <f t="shared" si="0"/>
        <v>0</v>
      </c>
      <c r="J19" s="31">
        <f t="shared" si="1"/>
        <v>11332</v>
      </c>
    </row>
    <row r="20" spans="1:10" s="1" customFormat="1" ht="15.75" customHeight="1" x14ac:dyDescent="0.2">
      <c r="A20" s="5" t="s">
        <v>50</v>
      </c>
      <c r="B20" s="6" t="s">
        <v>22</v>
      </c>
      <c r="C20" s="7"/>
      <c r="D20" s="31">
        <f>(Jul!C20*5)+(Aug!C20*4)+(Sep!C20*3)+(Oct!C20*2)+(Nov!C20*1)</f>
        <v>0</v>
      </c>
      <c r="E20" s="8"/>
      <c r="F20" s="31">
        <f>(Jul!E20*5)+(Aug!E20*4)+(Sep!E20*3)+(Oct!E20*2)+(Nov!E20*1)</f>
        <v>0</v>
      </c>
      <c r="G20" s="8"/>
      <c r="H20" s="31">
        <f>Oct!H20+G20</f>
        <v>0</v>
      </c>
      <c r="I20" s="31">
        <f t="shared" si="0"/>
        <v>0</v>
      </c>
      <c r="J20" s="31">
        <f t="shared" si="1"/>
        <v>0</v>
      </c>
    </row>
    <row r="21" spans="1:10" s="1" customFormat="1" ht="15.75" customHeight="1" x14ac:dyDescent="0.2">
      <c r="A21" s="5" t="s">
        <v>141</v>
      </c>
      <c r="B21" s="6" t="s">
        <v>22</v>
      </c>
      <c r="C21" s="7">
        <v>2022</v>
      </c>
      <c r="D21" s="31">
        <f>(Jul!C21*5)+(Aug!C21*4)+(Sep!C21*3)+(Oct!C21*2)+(Nov!C21*1)</f>
        <v>13619</v>
      </c>
      <c r="E21" s="8"/>
      <c r="F21" s="31">
        <f>(Jul!E21*5)+(Aug!E21*4)+(Sep!E21*3)+(Oct!E21*2)+(Nov!E21*1)</f>
        <v>0</v>
      </c>
      <c r="G21" s="8">
        <v>1858</v>
      </c>
      <c r="H21" s="31">
        <f>Oct!H21+G21</f>
        <v>20460</v>
      </c>
      <c r="I21" s="31">
        <f t="shared" si="0"/>
        <v>3880</v>
      </c>
      <c r="J21" s="31">
        <f t="shared" si="1"/>
        <v>34079</v>
      </c>
    </row>
    <row r="22" spans="1:10" s="1" customFormat="1" ht="15.75" customHeight="1" x14ac:dyDescent="0.2">
      <c r="A22" s="5" t="s">
        <v>51</v>
      </c>
      <c r="B22" s="6" t="s">
        <v>22</v>
      </c>
      <c r="C22" s="7"/>
      <c r="D22" s="31">
        <f>(Jul!C22*5)+(Aug!C22*4)+(Sep!C22*3)+(Oct!C22*2)+(Nov!C22*1)</f>
        <v>15313</v>
      </c>
      <c r="E22" s="8"/>
      <c r="F22" s="31">
        <f>(Jul!E22*5)+(Aug!E22*4)+(Sep!E22*3)+(Oct!E22*2)+(Nov!E22*1)</f>
        <v>0</v>
      </c>
      <c r="G22" s="8"/>
      <c r="H22" s="31">
        <f>Oct!H22+G22</f>
        <v>16363</v>
      </c>
      <c r="I22" s="31">
        <f t="shared" si="0"/>
        <v>0</v>
      </c>
      <c r="J22" s="31">
        <f t="shared" si="1"/>
        <v>31676</v>
      </c>
    </row>
    <row r="23" spans="1:10" s="1" customFormat="1" ht="15.75" customHeight="1" x14ac:dyDescent="0.2">
      <c r="A23" s="5" t="s">
        <v>52</v>
      </c>
      <c r="B23" s="6" t="s">
        <v>22</v>
      </c>
      <c r="C23" s="7"/>
      <c r="D23" s="31">
        <f>(Jul!C23*5)+(Aug!C23*4)+(Sep!C23*3)+(Oct!C23*2)+(Nov!C23*1)</f>
        <v>442515</v>
      </c>
      <c r="E23" s="8"/>
      <c r="F23" s="31">
        <f>(Jul!E23*5)+(Aug!E23*4)+(Sep!E23*3)+(Oct!E23*2)+(Nov!E23*1)</f>
        <v>0</v>
      </c>
      <c r="G23" s="8"/>
      <c r="H23" s="31">
        <f>Oct!H23+G23</f>
        <v>0</v>
      </c>
      <c r="I23" s="31">
        <f t="shared" si="0"/>
        <v>0</v>
      </c>
      <c r="J23" s="31">
        <f t="shared" si="1"/>
        <v>442515</v>
      </c>
    </row>
    <row r="24" spans="1:10" s="11" customFormat="1" ht="15.75" customHeight="1" x14ac:dyDescent="0.2">
      <c r="A24" s="9" t="s">
        <v>56</v>
      </c>
      <c r="B24" s="10" t="s">
        <v>22</v>
      </c>
      <c r="C24" s="7">
        <v>2907</v>
      </c>
      <c r="D24" s="31">
        <f>(Jul!C24*5)+(Aug!C24*4)+(Sep!C24*3)+(Oct!C24*2)+(Nov!C24*1)</f>
        <v>20052</v>
      </c>
      <c r="E24" s="8"/>
      <c r="F24" s="31">
        <f>(Jul!E24*5)+(Aug!E24*4)+(Sep!E24*3)+(Oct!E24*2)+(Nov!E24*1)</f>
        <v>0</v>
      </c>
      <c r="G24" s="8">
        <v>35843</v>
      </c>
      <c r="H24" s="31">
        <f>Oct!H24+G24</f>
        <v>78138</v>
      </c>
      <c r="I24" s="31">
        <f t="shared" si="0"/>
        <v>38750</v>
      </c>
      <c r="J24" s="31">
        <f t="shared" si="1"/>
        <v>98190</v>
      </c>
    </row>
    <row r="25" spans="1:10" s="1" customFormat="1" ht="15.75" customHeight="1" x14ac:dyDescent="0.2">
      <c r="A25" s="5" t="s">
        <v>62</v>
      </c>
      <c r="B25" s="6" t="s">
        <v>22</v>
      </c>
      <c r="C25" s="7">
        <v>1564</v>
      </c>
      <c r="D25" s="31">
        <f>(Jul!C25*5)+(Aug!C25*4)+(Sep!C25*3)+(Oct!C25*2)+(Nov!C25*1)</f>
        <v>16660</v>
      </c>
      <c r="E25" s="8"/>
      <c r="F25" s="31">
        <f>(Jul!E25*5)+(Aug!E25*4)+(Sep!E25*3)+(Oct!E25*2)+(Nov!E25*1)</f>
        <v>0</v>
      </c>
      <c r="G25" s="8">
        <v>2479</v>
      </c>
      <c r="H25" s="31">
        <f>Oct!H25+G25</f>
        <v>14000</v>
      </c>
      <c r="I25" s="31">
        <f t="shared" si="0"/>
        <v>4043</v>
      </c>
      <c r="J25" s="31">
        <f t="shared" si="1"/>
        <v>30660</v>
      </c>
    </row>
    <row r="26" spans="1:10" s="1" customFormat="1" ht="15.75" customHeight="1" x14ac:dyDescent="0.2">
      <c r="A26" s="5" t="s">
        <v>63</v>
      </c>
      <c r="B26" s="6" t="s">
        <v>22</v>
      </c>
      <c r="C26" s="7">
        <v>4234</v>
      </c>
      <c r="D26" s="31">
        <f>(Jul!C26*5)+(Aug!C26*4)+(Sep!C26*3)+(Oct!C26*2)+(Nov!C26*1)</f>
        <v>9568</v>
      </c>
      <c r="E26" s="8"/>
      <c r="F26" s="31">
        <f>(Jul!E26*5)+(Aug!E26*4)+(Sep!E26*3)+(Oct!E26*2)+(Nov!E26*1)</f>
        <v>0</v>
      </c>
      <c r="G26" s="8">
        <v>16767</v>
      </c>
      <c r="H26" s="31">
        <f>Oct!H26+G26</f>
        <v>20200</v>
      </c>
      <c r="I26" s="31">
        <f t="shared" si="0"/>
        <v>21001</v>
      </c>
      <c r="J26" s="31">
        <f t="shared" si="1"/>
        <v>29768</v>
      </c>
    </row>
    <row r="27" spans="1:10" s="1" customFormat="1" ht="15.75" customHeight="1" x14ac:dyDescent="0.2">
      <c r="A27" s="5" t="s">
        <v>75</v>
      </c>
      <c r="B27" s="6" t="s">
        <v>22</v>
      </c>
      <c r="C27" s="7"/>
      <c r="D27" s="31">
        <f>(Jul!C27*5)+(Aug!C27*4)+(Sep!C27*3)+(Oct!C27*2)+(Nov!C27*1)</f>
        <v>19888</v>
      </c>
      <c r="E27" s="8"/>
      <c r="F27" s="31">
        <f>(Jul!E27*5)+(Aug!E27*4)+(Sep!E27*3)+(Oct!E27*2)+(Nov!E27*1)</f>
        <v>0</v>
      </c>
      <c r="G27" s="8"/>
      <c r="H27" s="31">
        <f>Oct!H27+G27</f>
        <v>42491</v>
      </c>
      <c r="I27" s="31">
        <f t="shared" si="0"/>
        <v>0</v>
      </c>
      <c r="J27" s="31">
        <f t="shared" si="1"/>
        <v>62379</v>
      </c>
    </row>
    <row r="28" spans="1:10" s="1" customFormat="1" ht="15.75" customHeight="1" x14ac:dyDescent="0.2">
      <c r="A28" s="5" t="s">
        <v>80</v>
      </c>
      <c r="B28" s="6" t="s">
        <v>22</v>
      </c>
      <c r="C28" s="7"/>
      <c r="D28" s="31">
        <f>(Jul!C28*5)+(Aug!C28*4)+(Sep!C28*3)+(Oct!C28*2)+(Nov!C28*1)</f>
        <v>6675</v>
      </c>
      <c r="E28" s="8"/>
      <c r="F28" s="31">
        <f>(Jul!E28*5)+(Aug!E28*4)+(Sep!E28*3)+(Oct!E28*2)+(Nov!E28*1)</f>
        <v>0</v>
      </c>
      <c r="G28" s="8">
        <v>18006</v>
      </c>
      <c r="H28" s="31">
        <f>Oct!H28+G28</f>
        <v>19384</v>
      </c>
      <c r="I28" s="31">
        <f t="shared" si="0"/>
        <v>18006</v>
      </c>
      <c r="J28" s="31">
        <f t="shared" si="1"/>
        <v>26059</v>
      </c>
    </row>
    <row r="29" spans="1:10" s="1" customFormat="1" ht="15.75" customHeight="1" x14ac:dyDescent="0.2">
      <c r="A29" s="5" t="s">
        <v>81</v>
      </c>
      <c r="B29" s="6" t="s">
        <v>22</v>
      </c>
      <c r="C29" s="7"/>
      <c r="D29" s="31">
        <f>(Jul!C29*5)+(Aug!C29*4)+(Sep!C29*3)+(Oct!C29*2)+(Nov!C29*1)</f>
        <v>6659</v>
      </c>
      <c r="E29" s="8"/>
      <c r="F29" s="31">
        <f>(Jul!E29*5)+(Aug!E29*4)+(Sep!E29*3)+(Oct!E29*2)+(Nov!E29*1)</f>
        <v>0</v>
      </c>
      <c r="G29" s="8"/>
      <c r="H29" s="31">
        <f>Oct!H29+G29</f>
        <v>11076</v>
      </c>
      <c r="I29" s="31">
        <f t="shared" si="0"/>
        <v>0</v>
      </c>
      <c r="J29" s="31">
        <f t="shared" si="1"/>
        <v>17735</v>
      </c>
    </row>
    <row r="30" spans="1:10" s="1" customFormat="1" ht="15.75" customHeight="1" x14ac:dyDescent="0.2">
      <c r="A30" s="5" t="s">
        <v>82</v>
      </c>
      <c r="B30" s="6" t="s">
        <v>22</v>
      </c>
      <c r="C30" s="7">
        <v>1447</v>
      </c>
      <c r="D30" s="31">
        <f>(Jul!C30*5)+(Aug!C30*4)+(Sep!C30*3)+(Oct!C30*2)+(Nov!C30*1)</f>
        <v>10700</v>
      </c>
      <c r="E30" s="8"/>
      <c r="F30" s="31">
        <f>(Jul!E30*5)+(Aug!E30*4)+(Sep!E30*3)+(Oct!E30*2)+(Nov!E30*1)</f>
        <v>0</v>
      </c>
      <c r="G30" s="8">
        <v>20044</v>
      </c>
      <c r="H30" s="31">
        <f>Oct!H30+G30</f>
        <v>62396</v>
      </c>
      <c r="I30" s="31">
        <f t="shared" si="0"/>
        <v>21491</v>
      </c>
      <c r="J30" s="31">
        <f t="shared" si="1"/>
        <v>73096</v>
      </c>
    </row>
    <row r="31" spans="1:10" s="11" customFormat="1" ht="15.75" customHeight="1" x14ac:dyDescent="0.2">
      <c r="A31" s="9" t="s">
        <v>84</v>
      </c>
      <c r="B31" s="10" t="s">
        <v>22</v>
      </c>
      <c r="C31" s="7">
        <v>9895</v>
      </c>
      <c r="D31" s="31">
        <f>(Jul!C31*5)+(Aug!C31*4)+(Sep!C31*3)+(Oct!C31*2)+(Nov!C31*1)</f>
        <v>49462</v>
      </c>
      <c r="E31" s="8"/>
      <c r="F31" s="31">
        <f>(Jul!E31*5)+(Aug!E31*4)+(Sep!E31*3)+(Oct!E31*2)+(Nov!E31*1)</f>
        <v>0</v>
      </c>
      <c r="G31" s="8">
        <v>12795</v>
      </c>
      <c r="H31" s="31">
        <f>Oct!H31+G31</f>
        <v>77508</v>
      </c>
      <c r="I31" s="31">
        <f t="shared" si="0"/>
        <v>22690</v>
      </c>
      <c r="J31" s="31">
        <f t="shared" si="1"/>
        <v>126970</v>
      </c>
    </row>
    <row r="32" spans="1:10" s="1" customFormat="1" ht="15.75" customHeight="1" x14ac:dyDescent="0.2">
      <c r="A32" s="5" t="s">
        <v>19</v>
      </c>
      <c r="B32" s="6" t="s">
        <v>20</v>
      </c>
      <c r="C32" s="7">
        <v>1192</v>
      </c>
      <c r="D32" s="31">
        <f>(Jul!C32*5)+(Aug!C32*4)+(Sep!C32*3)+(Oct!C32*2)+(Nov!C32*1)</f>
        <v>21052</v>
      </c>
      <c r="E32" s="8"/>
      <c r="F32" s="31">
        <f>(Jul!E32*5)+(Aug!E32*4)+(Sep!E32*3)+(Oct!E32*2)+(Nov!E32*1)</f>
        <v>6270</v>
      </c>
      <c r="G32" s="8">
        <v>7500</v>
      </c>
      <c r="H32" s="31">
        <f>Oct!H32+G32</f>
        <v>51311</v>
      </c>
      <c r="I32" s="31">
        <f t="shared" si="0"/>
        <v>8692</v>
      </c>
      <c r="J32" s="31">
        <f t="shared" si="1"/>
        <v>78633</v>
      </c>
    </row>
    <row r="33" spans="1:10" s="1" customFormat="1" ht="15.75" customHeight="1" x14ac:dyDescent="0.2">
      <c r="A33" s="5" t="s">
        <v>26</v>
      </c>
      <c r="B33" s="6" t="s">
        <v>20</v>
      </c>
      <c r="C33" s="7">
        <v>7951</v>
      </c>
      <c r="D33" s="31">
        <f>(Jul!C33*5)+(Aug!C33*4)+(Sep!C33*3)+(Oct!C33*2)+(Nov!C33*1)</f>
        <v>307588</v>
      </c>
      <c r="E33" s="8"/>
      <c r="F33" s="31">
        <f>(Jul!E33*5)+(Aug!E33*4)+(Sep!E33*3)+(Oct!E33*2)+(Nov!E33*1)</f>
        <v>0</v>
      </c>
      <c r="G33" s="8">
        <v>7453</v>
      </c>
      <c r="H33" s="31">
        <f>Oct!H33+G33</f>
        <v>213867</v>
      </c>
      <c r="I33" s="31">
        <f t="shared" si="0"/>
        <v>15404</v>
      </c>
      <c r="J33" s="31">
        <f t="shared" si="1"/>
        <v>521455</v>
      </c>
    </row>
    <row r="34" spans="1:10" s="1" customFormat="1" ht="15.75" customHeight="1" x14ac:dyDescent="0.2">
      <c r="A34" s="5" t="s">
        <v>28</v>
      </c>
      <c r="B34" s="6" t="s">
        <v>20</v>
      </c>
      <c r="C34" s="7">
        <v>7325</v>
      </c>
      <c r="D34" s="31">
        <f>(Jul!C34*5)+(Aug!C34*4)+(Sep!C34*3)+(Oct!C34*2)+(Nov!C34*1)</f>
        <v>33260</v>
      </c>
      <c r="E34" s="8"/>
      <c r="F34" s="31">
        <f>(Jul!E34*5)+(Aug!E34*4)+(Sep!E34*3)+(Oct!E34*2)+(Nov!E34*1)</f>
        <v>0</v>
      </c>
      <c r="G34" s="8">
        <v>7730</v>
      </c>
      <c r="H34" s="31">
        <f>Oct!H34+G34</f>
        <v>24924</v>
      </c>
      <c r="I34" s="31">
        <f t="shared" si="0"/>
        <v>15055</v>
      </c>
      <c r="J34" s="31">
        <f t="shared" si="1"/>
        <v>58184</v>
      </c>
    </row>
    <row r="35" spans="1:10" s="1" customFormat="1" ht="15.75" customHeight="1" x14ac:dyDescent="0.2">
      <c r="A35" s="5" t="s">
        <v>29</v>
      </c>
      <c r="B35" s="6" t="s">
        <v>20</v>
      </c>
      <c r="C35" s="7">
        <v>12589</v>
      </c>
      <c r="D35" s="31">
        <f>(Jul!C35*5)+(Aug!C35*4)+(Sep!C35*3)+(Oct!C35*2)+(Nov!C35*1)</f>
        <v>268193</v>
      </c>
      <c r="E35" s="8"/>
      <c r="F35" s="31">
        <f>(Jul!E35*5)+(Aug!E35*4)+(Sep!E35*3)+(Oct!E35*2)+(Nov!E35*1)</f>
        <v>0</v>
      </c>
      <c r="G35" s="8">
        <v>14431</v>
      </c>
      <c r="H35" s="31">
        <f>Oct!H35+G35</f>
        <v>227826</v>
      </c>
      <c r="I35" s="31">
        <f t="shared" si="0"/>
        <v>27020</v>
      </c>
      <c r="J35" s="31">
        <f t="shared" si="1"/>
        <v>496019</v>
      </c>
    </row>
    <row r="36" spans="1:10" s="11" customFormat="1" ht="15.75" customHeight="1" x14ac:dyDescent="0.2">
      <c r="A36" s="9" t="s">
        <v>32</v>
      </c>
      <c r="B36" s="10" t="s">
        <v>20</v>
      </c>
      <c r="C36" s="7"/>
      <c r="D36" s="31">
        <f>(Jul!C36*5)+(Aug!C36*4)+(Sep!C36*3)+(Oct!C36*2)+(Nov!C36*1)</f>
        <v>8270</v>
      </c>
      <c r="E36" s="8"/>
      <c r="F36" s="31">
        <f>(Jul!E36*5)+(Aug!E36*4)+(Sep!E36*3)+(Oct!E36*2)+(Nov!E36*1)</f>
        <v>0</v>
      </c>
      <c r="G36" s="8"/>
      <c r="H36" s="31">
        <f>Oct!H36+G36</f>
        <v>1654</v>
      </c>
      <c r="I36" s="31">
        <f t="shared" si="0"/>
        <v>0</v>
      </c>
      <c r="J36" s="31">
        <f t="shared" si="1"/>
        <v>9924</v>
      </c>
    </row>
    <row r="37" spans="1:10" s="1" customFormat="1" ht="15.75" customHeight="1" x14ac:dyDescent="0.2">
      <c r="A37" s="5" t="s">
        <v>33</v>
      </c>
      <c r="B37" s="6" t="s">
        <v>20</v>
      </c>
      <c r="C37" s="7">
        <v>2906</v>
      </c>
      <c r="D37" s="31">
        <f>(Jul!C37*5)+(Aug!C37*4)+(Sep!C37*3)+(Oct!C37*2)+(Nov!C37*1)</f>
        <v>21423</v>
      </c>
      <c r="E37" s="8"/>
      <c r="F37" s="31">
        <f>(Jul!E37*5)+(Aug!E37*4)+(Sep!E37*3)+(Oct!E37*2)+(Nov!E37*1)</f>
        <v>0</v>
      </c>
      <c r="G37" s="8">
        <v>37124</v>
      </c>
      <c r="H37" s="31">
        <f>Oct!H37+G37</f>
        <v>37124</v>
      </c>
      <c r="I37" s="31">
        <f t="shared" si="0"/>
        <v>40030</v>
      </c>
      <c r="J37" s="31">
        <f t="shared" si="1"/>
        <v>58547</v>
      </c>
    </row>
    <row r="38" spans="1:10" s="1" customFormat="1" ht="15.75" customHeight="1" x14ac:dyDescent="0.2">
      <c r="A38" s="5" t="s">
        <v>34</v>
      </c>
      <c r="B38" s="6" t="s">
        <v>20</v>
      </c>
      <c r="C38" s="7">
        <v>6733</v>
      </c>
      <c r="D38" s="31">
        <f>(Jul!C38*5)+(Aug!C38*4)+(Sep!C38*3)+(Oct!C38*2)+(Nov!C38*1)</f>
        <v>38332</v>
      </c>
      <c r="E38" s="8"/>
      <c r="F38" s="31">
        <f>(Jul!E38*5)+(Aug!E38*4)+(Sep!E38*3)+(Oct!E38*2)+(Nov!E38*1)</f>
        <v>0</v>
      </c>
      <c r="G38" s="8">
        <v>5508</v>
      </c>
      <c r="H38" s="31">
        <f>Oct!H38+G38</f>
        <v>42088</v>
      </c>
      <c r="I38" s="31">
        <f t="shared" si="0"/>
        <v>12241</v>
      </c>
      <c r="J38" s="31">
        <f t="shared" si="1"/>
        <v>80420</v>
      </c>
    </row>
    <row r="39" spans="1:10" s="11" customFormat="1" ht="15.75" customHeight="1" x14ac:dyDescent="0.2">
      <c r="A39" s="9" t="s">
        <v>35</v>
      </c>
      <c r="B39" s="10" t="s">
        <v>20</v>
      </c>
      <c r="C39" s="7">
        <v>30630</v>
      </c>
      <c r="D39" s="31">
        <f>(Jul!C39*5)+(Aug!C39*4)+(Sep!C39*3)+(Oct!C39*2)+(Nov!C39*1)</f>
        <v>331726</v>
      </c>
      <c r="E39" s="8"/>
      <c r="F39" s="31">
        <f>(Jul!E39*5)+(Aug!E39*4)+(Sep!E39*3)+(Oct!E39*2)+(Nov!E39*1)</f>
        <v>3790</v>
      </c>
      <c r="G39" s="8">
        <v>175900</v>
      </c>
      <c r="H39" s="31">
        <f>Oct!H39+G39</f>
        <v>452229</v>
      </c>
      <c r="I39" s="31">
        <f t="shared" si="0"/>
        <v>206530</v>
      </c>
      <c r="J39" s="31">
        <f t="shared" si="1"/>
        <v>787745</v>
      </c>
    </row>
    <row r="40" spans="1:10" s="1" customFormat="1" ht="15.75" customHeight="1" x14ac:dyDescent="0.2">
      <c r="A40" s="5" t="s">
        <v>38</v>
      </c>
      <c r="B40" s="6" t="s">
        <v>20</v>
      </c>
      <c r="C40" s="7">
        <v>15795</v>
      </c>
      <c r="D40" s="31">
        <f>(Jul!C40*5)+(Aug!C40*4)+(Sep!C40*3)+(Oct!C40*2)+(Nov!C40*1)</f>
        <v>244028</v>
      </c>
      <c r="E40" s="8"/>
      <c r="F40" s="31">
        <f>(Jul!E40*5)+(Aug!E40*4)+(Sep!E40*3)+(Oct!E40*2)+(Nov!E40*1)</f>
        <v>0</v>
      </c>
      <c r="G40" s="8">
        <v>80600</v>
      </c>
      <c r="H40" s="31">
        <f>Oct!H40+G40</f>
        <v>366477</v>
      </c>
      <c r="I40" s="31">
        <f t="shared" si="0"/>
        <v>96395</v>
      </c>
      <c r="J40" s="31">
        <f t="shared" si="1"/>
        <v>610505</v>
      </c>
    </row>
    <row r="41" spans="1:10" s="11" customFormat="1" ht="15.75" customHeight="1" x14ac:dyDescent="0.2">
      <c r="A41" s="9" t="s">
        <v>39</v>
      </c>
      <c r="B41" s="10" t="s">
        <v>20</v>
      </c>
      <c r="C41" s="7">
        <v>7473</v>
      </c>
      <c r="D41" s="31">
        <f>(Jul!C41*5)+(Aug!C41*4)+(Sep!C41*3)+(Oct!C41*2)+(Nov!C41*1)</f>
        <v>119926</v>
      </c>
      <c r="E41" s="8"/>
      <c r="F41" s="31">
        <f>(Jul!E41*5)+(Aug!E41*4)+(Sep!E41*3)+(Oct!E41*2)+(Nov!E41*1)</f>
        <v>0</v>
      </c>
      <c r="G41" s="8">
        <v>2499</v>
      </c>
      <c r="H41" s="31">
        <f>Oct!H41+G41</f>
        <v>170018</v>
      </c>
      <c r="I41" s="31">
        <f t="shared" si="0"/>
        <v>9972</v>
      </c>
      <c r="J41" s="31">
        <f t="shared" si="1"/>
        <v>289944</v>
      </c>
    </row>
    <row r="42" spans="1:10" s="1" customFormat="1" ht="15.75" customHeight="1" x14ac:dyDescent="0.2">
      <c r="A42" s="5" t="s">
        <v>41</v>
      </c>
      <c r="B42" s="6" t="s">
        <v>20</v>
      </c>
      <c r="C42" s="7">
        <v>10263</v>
      </c>
      <c r="D42" s="31">
        <f>(Jul!C42*5)+(Aug!C42*4)+(Sep!C42*3)+(Oct!C42*2)+(Nov!C42*1)</f>
        <v>134297</v>
      </c>
      <c r="E42" s="8"/>
      <c r="F42" s="31">
        <f>(Jul!E42*5)+(Aug!E42*4)+(Sep!E42*3)+(Oct!E42*2)+(Nov!E42*1)</f>
        <v>0</v>
      </c>
      <c r="G42" s="8">
        <v>4198</v>
      </c>
      <c r="H42" s="31">
        <f>Oct!H42+G42</f>
        <v>200421</v>
      </c>
      <c r="I42" s="31">
        <f t="shared" si="0"/>
        <v>14461</v>
      </c>
      <c r="J42" s="31">
        <f t="shared" si="1"/>
        <v>334718</v>
      </c>
    </row>
    <row r="43" spans="1:10" s="1" customFormat="1" ht="15.75" customHeight="1" x14ac:dyDescent="0.2">
      <c r="A43" s="5" t="s">
        <v>42</v>
      </c>
      <c r="B43" s="6" t="s">
        <v>20</v>
      </c>
      <c r="C43" s="7">
        <v>16247</v>
      </c>
      <c r="D43" s="31">
        <f>(Jul!C43*5)+(Aug!C43*4)+(Sep!C43*3)+(Oct!C43*2)+(Nov!C43*1)</f>
        <v>111973</v>
      </c>
      <c r="E43" s="8"/>
      <c r="F43" s="31">
        <f>(Jul!E43*5)+(Aug!E43*4)+(Sep!E43*3)+(Oct!E43*2)+(Nov!E43*1)</f>
        <v>414</v>
      </c>
      <c r="G43" s="8">
        <v>64400</v>
      </c>
      <c r="H43" s="31">
        <f>Oct!H43+G43</f>
        <v>120568</v>
      </c>
      <c r="I43" s="31">
        <f t="shared" si="0"/>
        <v>80647</v>
      </c>
      <c r="J43" s="31">
        <f t="shared" si="1"/>
        <v>232955</v>
      </c>
    </row>
    <row r="44" spans="1:10" s="11" customFormat="1" ht="15.75" customHeight="1" x14ac:dyDescent="0.2">
      <c r="A44" s="9" t="s">
        <v>43</v>
      </c>
      <c r="B44" s="10" t="s">
        <v>20</v>
      </c>
      <c r="C44" s="7">
        <v>16755</v>
      </c>
      <c r="D44" s="31">
        <f>(Jul!C44*5)+(Aug!C44*4)+(Sep!C44*3)+(Oct!C44*2)+(Nov!C44*1)</f>
        <v>167631</v>
      </c>
      <c r="E44" s="8"/>
      <c r="F44" s="31">
        <f>(Jul!E44*5)+(Aug!E44*4)+(Sep!E44*3)+(Oct!E44*2)+(Nov!E44*1)</f>
        <v>855</v>
      </c>
      <c r="G44" s="8">
        <v>115288</v>
      </c>
      <c r="H44" s="31">
        <f>Oct!H44+G44</f>
        <v>250660</v>
      </c>
      <c r="I44" s="31">
        <f t="shared" si="0"/>
        <v>132043</v>
      </c>
      <c r="J44" s="31">
        <f t="shared" si="1"/>
        <v>419146</v>
      </c>
    </row>
    <row r="45" spans="1:10" s="1" customFormat="1" ht="15.75" customHeight="1" x14ac:dyDescent="0.2">
      <c r="A45" s="5" t="s">
        <v>48</v>
      </c>
      <c r="B45" s="6" t="s">
        <v>20</v>
      </c>
      <c r="C45" s="7">
        <v>1646</v>
      </c>
      <c r="D45" s="31">
        <f>(Jul!C45*5)+(Aug!C45*4)+(Sep!C45*3)+(Oct!C45*2)+(Nov!C45*1)</f>
        <v>38495</v>
      </c>
      <c r="E45" s="8"/>
      <c r="F45" s="31">
        <f>(Jul!E45*5)+(Aug!E45*4)+(Sep!E45*3)+(Oct!E45*2)+(Nov!E45*1)</f>
        <v>0</v>
      </c>
      <c r="G45" s="8">
        <v>3042</v>
      </c>
      <c r="H45" s="31">
        <f>Oct!H45+G45</f>
        <v>13219</v>
      </c>
      <c r="I45" s="31">
        <f t="shared" si="0"/>
        <v>4688</v>
      </c>
      <c r="J45" s="31">
        <f t="shared" si="1"/>
        <v>51714</v>
      </c>
    </row>
    <row r="46" spans="1:10" s="11" customFormat="1" ht="15.75" customHeight="1" x14ac:dyDescent="0.2">
      <c r="A46" s="9" t="s">
        <v>53</v>
      </c>
      <c r="B46" s="10" t="s">
        <v>20</v>
      </c>
      <c r="C46" s="7">
        <v>3015</v>
      </c>
      <c r="D46" s="31">
        <f>(Jul!C46*5)+(Aug!C46*4)+(Sep!C46*3)+(Oct!C46*2)+(Nov!C46*1)</f>
        <v>3015</v>
      </c>
      <c r="E46" s="8"/>
      <c r="F46" s="31">
        <f>(Jul!E46*5)+(Aug!E46*4)+(Sep!E46*3)+(Oct!E46*2)+(Nov!E46*1)</f>
        <v>0</v>
      </c>
      <c r="G46" s="8"/>
      <c r="H46" s="31">
        <f>Oct!H46+G46</f>
        <v>0</v>
      </c>
      <c r="I46" s="31">
        <f t="shared" si="0"/>
        <v>3015</v>
      </c>
      <c r="J46" s="31">
        <f t="shared" si="1"/>
        <v>3015</v>
      </c>
    </row>
    <row r="47" spans="1:10" s="11" customFormat="1" ht="15.75" customHeight="1" x14ac:dyDescent="0.2">
      <c r="A47" s="9" t="s">
        <v>54</v>
      </c>
      <c r="B47" s="10" t="s">
        <v>20</v>
      </c>
      <c r="C47" s="7">
        <v>27560</v>
      </c>
      <c r="D47" s="31">
        <f>(Jul!C47*5)+(Aug!C47*4)+(Sep!C47*3)+(Oct!C47*2)+(Nov!C47*1)</f>
        <v>311712</v>
      </c>
      <c r="E47" s="8"/>
      <c r="F47" s="31">
        <f>(Jul!E47*5)+(Aug!E47*4)+(Sep!E47*3)+(Oct!E47*2)+(Nov!E47*1)</f>
        <v>5372</v>
      </c>
      <c r="G47" s="8">
        <v>114809</v>
      </c>
      <c r="H47" s="31">
        <f>Oct!H47+G47</f>
        <v>456836</v>
      </c>
      <c r="I47" s="31">
        <f t="shared" si="0"/>
        <v>142369</v>
      </c>
      <c r="J47" s="31">
        <f t="shared" si="1"/>
        <v>773920</v>
      </c>
    </row>
    <row r="48" spans="1:10" s="11" customFormat="1" ht="15.75" customHeight="1" x14ac:dyDescent="0.2">
      <c r="A48" s="9" t="s">
        <v>55</v>
      </c>
      <c r="B48" s="10" t="s">
        <v>20</v>
      </c>
      <c r="C48" s="7">
        <v>16638</v>
      </c>
      <c r="D48" s="31">
        <f>(Jul!C48*5)+(Aug!C48*4)+(Sep!C48*3)+(Oct!C48*2)+(Nov!C48*1)</f>
        <v>278791</v>
      </c>
      <c r="E48" s="8"/>
      <c r="F48" s="31">
        <f>(Jul!E48*5)+(Aug!E48*4)+(Sep!E48*3)+(Oct!E48*2)+(Nov!E48*1)</f>
        <v>5310</v>
      </c>
      <c r="G48" s="8">
        <v>15909</v>
      </c>
      <c r="H48" s="31">
        <f>Oct!H48+G48</f>
        <v>213800</v>
      </c>
      <c r="I48" s="31">
        <f t="shared" si="0"/>
        <v>32547</v>
      </c>
      <c r="J48" s="31">
        <f t="shared" si="1"/>
        <v>497901</v>
      </c>
    </row>
    <row r="49" spans="1:10" s="1" customFormat="1" ht="15.75" customHeight="1" x14ac:dyDescent="0.2">
      <c r="A49" s="5" t="s">
        <v>57</v>
      </c>
      <c r="B49" s="6" t="s">
        <v>20</v>
      </c>
      <c r="C49" s="7">
        <v>19098</v>
      </c>
      <c r="D49" s="31">
        <f>(Jul!C49*5)+(Aug!C49*4)+(Sep!C49*3)+(Oct!C49*2)+(Nov!C49*1)</f>
        <v>211577</v>
      </c>
      <c r="E49" s="8"/>
      <c r="F49" s="31">
        <f>(Jul!E49*5)+(Aug!E49*4)+(Sep!E49*3)+(Oct!E49*2)+(Nov!E49*1)</f>
        <v>0</v>
      </c>
      <c r="G49" s="8">
        <v>38139</v>
      </c>
      <c r="H49" s="31">
        <f>Oct!H49+G49</f>
        <v>104881</v>
      </c>
      <c r="I49" s="31">
        <f t="shared" si="0"/>
        <v>57237</v>
      </c>
      <c r="J49" s="31">
        <f t="shared" si="1"/>
        <v>316458</v>
      </c>
    </row>
    <row r="50" spans="1:10" s="1" customFormat="1" ht="15.75" customHeight="1" x14ac:dyDescent="0.2">
      <c r="A50" s="5" t="s">
        <v>58</v>
      </c>
      <c r="B50" s="6" t="s">
        <v>20</v>
      </c>
      <c r="C50" s="7">
        <v>8737</v>
      </c>
      <c r="D50" s="31">
        <f>(Jul!C50*5)+(Aug!C50*4)+(Sep!C50*3)+(Oct!C50*2)+(Nov!C50*1)</f>
        <v>98108</v>
      </c>
      <c r="E50" s="8"/>
      <c r="F50" s="31">
        <f>(Jul!E50*5)+(Aug!E50*4)+(Sep!E50*3)+(Oct!E50*2)+(Nov!E50*1)</f>
        <v>0</v>
      </c>
      <c r="G50" s="8">
        <v>8739</v>
      </c>
      <c r="H50" s="31">
        <f>Oct!H50+G50</f>
        <v>21412</v>
      </c>
      <c r="I50" s="31">
        <f t="shared" si="0"/>
        <v>17476</v>
      </c>
      <c r="J50" s="31">
        <f t="shared" si="1"/>
        <v>119520</v>
      </c>
    </row>
    <row r="51" spans="1:10" s="1" customFormat="1" ht="15.75" customHeight="1" x14ac:dyDescent="0.2">
      <c r="A51" s="5" t="s">
        <v>59</v>
      </c>
      <c r="B51" s="6" t="s">
        <v>20</v>
      </c>
      <c r="C51" s="7">
        <v>38666</v>
      </c>
      <c r="D51" s="31">
        <f>(Jul!C51*5)+(Aug!C51*4)+(Sep!C51*3)+(Oct!C51*2)+(Nov!C51*1)</f>
        <v>398386</v>
      </c>
      <c r="E51" s="8"/>
      <c r="F51" s="31">
        <f>(Jul!E51*5)+(Aug!E51*4)+(Sep!E51*3)+(Oct!E51*2)+(Nov!E51*1)</f>
        <v>1428</v>
      </c>
      <c r="G51" s="8">
        <v>117782</v>
      </c>
      <c r="H51" s="31">
        <f>Oct!H51+G51</f>
        <v>498036</v>
      </c>
      <c r="I51" s="31">
        <f t="shared" si="0"/>
        <v>156448</v>
      </c>
      <c r="J51" s="31">
        <f t="shared" si="1"/>
        <v>897850</v>
      </c>
    </row>
    <row r="52" spans="1:10" s="1" customFormat="1" ht="15.75" customHeight="1" x14ac:dyDescent="0.2">
      <c r="A52" s="5" t="s">
        <v>60</v>
      </c>
      <c r="B52" s="6" t="s">
        <v>20</v>
      </c>
      <c r="C52" s="7">
        <v>1597</v>
      </c>
      <c r="D52" s="31">
        <f>(Jul!C52*5)+(Aug!C52*4)+(Sep!C52*3)+(Oct!C52*2)+(Nov!C52*1)</f>
        <v>95383</v>
      </c>
      <c r="E52" s="8"/>
      <c r="F52" s="31">
        <f>(Jul!E52*5)+(Aug!E52*4)+(Sep!E52*3)+(Oct!E52*2)+(Nov!E52*1)</f>
        <v>0</v>
      </c>
      <c r="G52" s="8">
        <v>4460</v>
      </c>
      <c r="H52" s="31">
        <f>Oct!H52+G52</f>
        <v>40120</v>
      </c>
      <c r="I52" s="31">
        <f t="shared" si="0"/>
        <v>6057</v>
      </c>
      <c r="J52" s="31">
        <f t="shared" si="1"/>
        <v>135503</v>
      </c>
    </row>
    <row r="53" spans="1:10" s="1" customFormat="1" ht="15.75" customHeight="1" x14ac:dyDescent="0.2">
      <c r="A53" s="5" t="s">
        <v>64</v>
      </c>
      <c r="B53" s="6" t="s">
        <v>20</v>
      </c>
      <c r="C53" s="7">
        <v>134</v>
      </c>
      <c r="D53" s="31">
        <f>(Jul!C53*5)+(Aug!C53*4)+(Sep!C53*3)+(Oct!C53*2)+(Nov!C53*1)</f>
        <v>400</v>
      </c>
      <c r="E53" s="8"/>
      <c r="F53" s="31">
        <f>(Jul!E53*5)+(Aug!E53*4)+(Sep!E53*3)+(Oct!E53*2)+(Nov!E53*1)</f>
        <v>0</v>
      </c>
      <c r="G53" s="8">
        <v>400</v>
      </c>
      <c r="H53" s="31">
        <f>Oct!H53+G53</f>
        <v>2384</v>
      </c>
      <c r="I53" s="31">
        <f t="shared" si="0"/>
        <v>534</v>
      </c>
      <c r="J53" s="31">
        <f t="shared" si="1"/>
        <v>2784</v>
      </c>
    </row>
    <row r="54" spans="1:10" s="1" customFormat="1" ht="15.75" customHeight="1" x14ac:dyDescent="0.2">
      <c r="A54" s="5" t="s">
        <v>65</v>
      </c>
      <c r="B54" s="6" t="s">
        <v>20</v>
      </c>
      <c r="C54" s="7">
        <v>4213</v>
      </c>
      <c r="D54" s="31">
        <f>(Jul!C54*5)+(Aug!C54*4)+(Sep!C54*3)+(Oct!C54*2)+(Nov!C54*1)</f>
        <v>154446</v>
      </c>
      <c r="E54" s="8"/>
      <c r="F54" s="31">
        <f>(Jul!E54*5)+(Aug!E54*4)+(Sep!E54*3)+(Oct!E54*2)+(Nov!E54*1)</f>
        <v>0</v>
      </c>
      <c r="G54" s="8">
        <v>10129</v>
      </c>
      <c r="H54" s="31">
        <f>Oct!H54+G54</f>
        <v>40380</v>
      </c>
      <c r="I54" s="31">
        <f t="shared" si="0"/>
        <v>14342</v>
      </c>
      <c r="J54" s="31">
        <f t="shared" si="1"/>
        <v>194826</v>
      </c>
    </row>
    <row r="55" spans="1:10" s="1" customFormat="1" ht="15.75" customHeight="1" x14ac:dyDescent="0.2">
      <c r="A55" s="5" t="s">
        <v>66</v>
      </c>
      <c r="B55" s="6" t="s">
        <v>20</v>
      </c>
      <c r="C55" s="7">
        <v>22632</v>
      </c>
      <c r="D55" s="31">
        <f>(Jul!C55*5)+(Aug!C55*4)+(Sep!C55*3)+(Oct!C55*2)+(Nov!C55*1)</f>
        <v>244975</v>
      </c>
      <c r="E55" s="8"/>
      <c r="F55" s="31">
        <f>(Jul!E55*5)+(Aug!E55*4)+(Sep!E55*3)+(Oct!E55*2)+(Nov!E55*1)</f>
        <v>6068</v>
      </c>
      <c r="G55" s="8">
        <v>61914</v>
      </c>
      <c r="H55" s="31">
        <f>Oct!H55+G55</f>
        <v>261842</v>
      </c>
      <c r="I55" s="31">
        <f t="shared" si="0"/>
        <v>84546</v>
      </c>
      <c r="J55" s="31">
        <f t="shared" si="1"/>
        <v>512885</v>
      </c>
    </row>
    <row r="56" spans="1:10" s="11" customFormat="1" ht="15.75" customHeight="1" x14ac:dyDescent="0.2">
      <c r="A56" s="9" t="s">
        <v>67</v>
      </c>
      <c r="B56" s="10" t="s">
        <v>20</v>
      </c>
      <c r="C56" s="7"/>
      <c r="D56" s="31">
        <f>(Jul!C56*5)+(Aug!C56*4)+(Sep!C56*3)+(Oct!C56*2)+(Nov!C56*1)</f>
        <v>30950</v>
      </c>
      <c r="E56" s="8"/>
      <c r="F56" s="31">
        <f>(Jul!E56*5)+(Aug!E56*4)+(Sep!E56*3)+(Oct!E56*2)+(Nov!E56*1)</f>
        <v>0</v>
      </c>
      <c r="G56" s="8"/>
      <c r="H56" s="31">
        <f>Oct!H56+G56</f>
        <v>95566</v>
      </c>
      <c r="I56" s="31">
        <f t="shared" si="0"/>
        <v>0</v>
      </c>
      <c r="J56" s="31">
        <f t="shared" si="1"/>
        <v>126516</v>
      </c>
    </row>
    <row r="57" spans="1:10" s="1" customFormat="1" ht="15.75" customHeight="1" x14ac:dyDescent="0.2">
      <c r="A57" s="5" t="s">
        <v>68</v>
      </c>
      <c r="B57" s="6" t="s">
        <v>20</v>
      </c>
      <c r="C57" s="7">
        <v>4950</v>
      </c>
      <c r="D57" s="31">
        <f>(Jul!C57*5)+(Aug!C57*4)+(Sep!C57*3)+(Oct!C57*2)+(Nov!C57*1)</f>
        <v>88117</v>
      </c>
      <c r="E57" s="8"/>
      <c r="F57" s="31">
        <f>(Jul!E57*5)+(Aug!E57*4)+(Sep!E57*3)+(Oct!E57*2)+(Nov!E57*1)</f>
        <v>0</v>
      </c>
      <c r="G57" s="8">
        <v>14582</v>
      </c>
      <c r="H57" s="31">
        <f>Oct!H57+G57</f>
        <v>115417</v>
      </c>
      <c r="I57" s="31">
        <f t="shared" si="0"/>
        <v>19532</v>
      </c>
      <c r="J57" s="31">
        <f t="shared" si="1"/>
        <v>203534</v>
      </c>
    </row>
    <row r="58" spans="1:10" s="11" customFormat="1" ht="15.75" customHeight="1" x14ac:dyDescent="0.2">
      <c r="A58" s="9" t="s">
        <v>69</v>
      </c>
      <c r="B58" s="10" t="s">
        <v>20</v>
      </c>
      <c r="C58" s="7">
        <v>2228</v>
      </c>
      <c r="D58" s="31">
        <f>(Jul!C58*5)+(Aug!C58*4)+(Sep!C58*3)+(Oct!C58*2)+(Nov!C58*1)</f>
        <v>8280</v>
      </c>
      <c r="E58" s="8"/>
      <c r="F58" s="31">
        <f>(Jul!E58*5)+(Aug!E58*4)+(Sep!E58*3)+(Oct!E58*2)+(Nov!E58*1)</f>
        <v>0</v>
      </c>
      <c r="G58" s="8">
        <v>21371</v>
      </c>
      <c r="H58" s="31">
        <f>Oct!H58+G58</f>
        <v>21371</v>
      </c>
      <c r="I58" s="31">
        <f t="shared" si="0"/>
        <v>23599</v>
      </c>
      <c r="J58" s="31">
        <f t="shared" si="1"/>
        <v>29651</v>
      </c>
    </row>
    <row r="59" spans="1:10" s="1" customFormat="1" ht="15.75" customHeight="1" x14ac:dyDescent="0.2">
      <c r="A59" s="5" t="s">
        <v>70</v>
      </c>
      <c r="B59" s="6" t="s">
        <v>20</v>
      </c>
      <c r="C59" s="7">
        <v>1743</v>
      </c>
      <c r="D59" s="31">
        <f>(Jul!C59*5)+(Aug!C59*4)+(Sep!C59*3)+(Oct!C59*2)+(Nov!C59*1)</f>
        <v>16651</v>
      </c>
      <c r="E59" s="8"/>
      <c r="F59" s="31">
        <f>(Jul!E59*5)+(Aug!E59*4)+(Sep!E59*3)+(Oct!E59*2)+(Nov!E59*1)</f>
        <v>0</v>
      </c>
      <c r="G59" s="8">
        <v>27720</v>
      </c>
      <c r="H59" s="31">
        <f>Oct!H59+G59</f>
        <v>40250</v>
      </c>
      <c r="I59" s="31">
        <f t="shared" si="0"/>
        <v>29463</v>
      </c>
      <c r="J59" s="31">
        <f t="shared" si="1"/>
        <v>56901</v>
      </c>
    </row>
    <row r="60" spans="1:10" s="11" customFormat="1" ht="15.75" customHeight="1" x14ac:dyDescent="0.2">
      <c r="A60" s="9" t="s">
        <v>71</v>
      </c>
      <c r="B60" s="10" t="s">
        <v>20</v>
      </c>
      <c r="C60" s="7">
        <v>55584</v>
      </c>
      <c r="D60" s="31">
        <f>(Jul!C60*5)+(Aug!C60*4)+(Sep!C60*3)+(Oct!C60*2)+(Nov!C60*1)</f>
        <v>658108</v>
      </c>
      <c r="E60" s="8"/>
      <c r="F60" s="31">
        <f>(Jul!E60*5)+(Aug!E60*4)+(Sep!E60*3)+(Oct!E60*2)+(Nov!E60*1)</f>
        <v>20532</v>
      </c>
      <c r="G60" s="8">
        <v>112216</v>
      </c>
      <c r="H60" s="31">
        <f>Oct!H60+G60</f>
        <v>969851</v>
      </c>
      <c r="I60" s="31">
        <f t="shared" si="0"/>
        <v>167800</v>
      </c>
      <c r="J60" s="31">
        <f t="shared" si="1"/>
        <v>1648491</v>
      </c>
    </row>
    <row r="61" spans="1:10" s="1" customFormat="1" ht="15.75" customHeight="1" x14ac:dyDescent="0.2">
      <c r="A61" s="5" t="s">
        <v>72</v>
      </c>
      <c r="B61" s="6" t="s">
        <v>20</v>
      </c>
      <c r="C61" s="7">
        <v>5946</v>
      </c>
      <c r="D61" s="31">
        <f>(Jul!C61*5)+(Aug!C61*4)+(Sep!C61*3)+(Oct!C61*2)+(Nov!C61*1)</f>
        <v>63191</v>
      </c>
      <c r="E61" s="8"/>
      <c r="F61" s="31">
        <f>(Jul!E61*5)+(Aug!E61*4)+(Sep!E61*3)+(Oct!E61*2)+(Nov!E61*1)</f>
        <v>0</v>
      </c>
      <c r="G61" s="8">
        <v>6361</v>
      </c>
      <c r="H61" s="31">
        <f>Oct!H61+G61</f>
        <v>75694</v>
      </c>
      <c r="I61" s="31">
        <f t="shared" si="0"/>
        <v>12307</v>
      </c>
      <c r="J61" s="31">
        <f t="shared" si="1"/>
        <v>138885</v>
      </c>
    </row>
    <row r="62" spans="1:10" s="11" customFormat="1" ht="15.75" customHeight="1" x14ac:dyDescent="0.2">
      <c r="A62" s="9" t="s">
        <v>73</v>
      </c>
      <c r="B62" s="10" t="s">
        <v>20</v>
      </c>
      <c r="C62" s="7"/>
      <c r="D62" s="31">
        <f>(Jul!C62*5)+(Aug!C62*4)+(Sep!C62*3)+(Oct!C62*2)+(Nov!C62*1)</f>
        <v>15860</v>
      </c>
      <c r="E62" s="8"/>
      <c r="F62" s="31">
        <f>(Jul!E62*5)+(Aug!E62*4)+(Sep!E62*3)+(Oct!E62*2)+(Nov!E62*1)</f>
        <v>0</v>
      </c>
      <c r="H62" s="31">
        <f>Oct!H62+G62</f>
        <v>10793</v>
      </c>
      <c r="I62" s="31">
        <f t="shared" si="0"/>
        <v>0</v>
      </c>
      <c r="J62" s="31">
        <f t="shared" si="1"/>
        <v>26653</v>
      </c>
    </row>
    <row r="63" spans="1:10" s="1" customFormat="1" ht="15.75" customHeight="1" x14ac:dyDescent="0.2">
      <c r="A63" s="5" t="s">
        <v>126</v>
      </c>
      <c r="B63" s="6" t="s">
        <v>20</v>
      </c>
      <c r="C63" s="7">
        <v>16589</v>
      </c>
      <c r="D63" s="31">
        <f>(Jul!C63*5)+(Aug!C63*4)+(Sep!C63*3)+(Oct!C63*2)+(Nov!C63*1)</f>
        <v>139333</v>
      </c>
      <c r="E63" s="8"/>
      <c r="F63" s="31">
        <f>(Jul!E63*5)+(Aug!E63*4)+(Sep!E63*3)+(Oct!E63*2)+(Nov!E63*1)</f>
        <v>0</v>
      </c>
      <c r="G63" s="8">
        <v>106548</v>
      </c>
      <c r="H63" s="31">
        <f>Oct!H63+G63</f>
        <v>213827</v>
      </c>
      <c r="I63" s="31">
        <f t="shared" si="0"/>
        <v>123137</v>
      </c>
      <c r="J63" s="31">
        <f t="shared" si="1"/>
        <v>353160</v>
      </c>
    </row>
    <row r="64" spans="1:10" s="1" customFormat="1" ht="15.75" customHeight="1" x14ac:dyDescent="0.2">
      <c r="A64" s="5" t="s">
        <v>74</v>
      </c>
      <c r="B64" s="6" t="s">
        <v>20</v>
      </c>
      <c r="C64" s="7"/>
      <c r="D64" s="31">
        <f>(Jul!C64*5)+(Aug!C64*4)+(Sep!C64*3)+(Oct!C64*2)+(Nov!C64*1)</f>
        <v>0</v>
      </c>
      <c r="E64" s="8"/>
      <c r="F64" s="31">
        <f>(Jul!E64*5)+(Aug!E64*4)+(Sep!E64*3)+(Oct!E64*2)+(Nov!E64*1)</f>
        <v>0</v>
      </c>
      <c r="G64" s="8"/>
      <c r="H64" s="31">
        <f>Oct!H64+G64</f>
        <v>0</v>
      </c>
      <c r="I64" s="31">
        <f t="shared" ref="I64:I71" si="2">C64+E64+G64</f>
        <v>0</v>
      </c>
      <c r="J64" s="31">
        <f t="shared" ref="J64:J71" si="3">D64+F64+H64</f>
        <v>0</v>
      </c>
    </row>
    <row r="65" spans="1:10" s="11" customFormat="1" ht="15.75" customHeight="1" x14ac:dyDescent="0.2">
      <c r="A65" s="9" t="s">
        <v>76</v>
      </c>
      <c r="B65" s="10" t="s">
        <v>20</v>
      </c>
      <c r="C65" s="7"/>
      <c r="D65" s="31">
        <f>(Jul!C65*5)+(Aug!C65*4)+(Sep!C65*3)+(Oct!C65*2)+(Nov!C65*1)</f>
        <v>24016</v>
      </c>
      <c r="E65" s="8"/>
      <c r="F65" s="31">
        <f>(Jul!E65*5)+(Aug!E65*4)+(Sep!E65*3)+(Oct!E65*2)+(Nov!E65*1)</f>
        <v>1212</v>
      </c>
      <c r="G65" s="8"/>
      <c r="H65" s="31">
        <f>Oct!H65+G65</f>
        <v>3939</v>
      </c>
      <c r="I65" s="31">
        <f t="shared" si="2"/>
        <v>0</v>
      </c>
      <c r="J65" s="31">
        <f t="shared" si="3"/>
        <v>29167</v>
      </c>
    </row>
    <row r="66" spans="1:10" s="11" customFormat="1" ht="15.75" customHeight="1" x14ac:dyDescent="0.2">
      <c r="A66" s="9" t="s">
        <v>77</v>
      </c>
      <c r="B66" s="10" t="s">
        <v>20</v>
      </c>
      <c r="C66" s="7">
        <v>407</v>
      </c>
      <c r="D66" s="31">
        <f>(Jul!C66*5)+(Aug!C66*4)+(Sep!C66*3)+(Oct!C66*2)+(Nov!C66*1)</f>
        <v>18164</v>
      </c>
      <c r="E66" s="8"/>
      <c r="F66" s="31">
        <f>(Jul!E66*5)+(Aug!E66*4)+(Sep!E66*3)+(Oct!E66*2)+(Nov!E66*1)</f>
        <v>0</v>
      </c>
      <c r="G66" s="8"/>
      <c r="H66" s="31">
        <f>Oct!H66+G66</f>
        <v>3145</v>
      </c>
      <c r="I66" s="31">
        <f t="shared" si="2"/>
        <v>407</v>
      </c>
      <c r="J66" s="31">
        <f t="shared" si="3"/>
        <v>21309</v>
      </c>
    </row>
    <row r="67" spans="1:10" s="11" customFormat="1" ht="15.75" customHeight="1" x14ac:dyDescent="0.2">
      <c r="A67" s="9" t="s">
        <v>78</v>
      </c>
      <c r="B67" s="10" t="s">
        <v>20</v>
      </c>
      <c r="C67" s="7"/>
      <c r="D67" s="31">
        <f>(Jul!C67*5)+(Aug!C67*4)+(Sep!C67*3)+(Oct!C67*2)+(Nov!C67*1)</f>
        <v>0</v>
      </c>
      <c r="E67" s="8"/>
      <c r="F67" s="31">
        <f>(Jul!E67*5)+(Aug!E67*4)+(Sep!E67*3)+(Oct!E67*2)+(Nov!E67*1)</f>
        <v>0</v>
      </c>
      <c r="G67" s="8"/>
      <c r="H67" s="31">
        <f>Oct!H67+G67</f>
        <v>0</v>
      </c>
      <c r="I67" s="31">
        <f t="shared" si="2"/>
        <v>0</v>
      </c>
      <c r="J67" s="31">
        <f t="shared" si="3"/>
        <v>0</v>
      </c>
    </row>
    <row r="68" spans="1:10" s="1" customFormat="1" ht="15.75" customHeight="1" x14ac:dyDescent="0.2">
      <c r="A68" s="5" t="s">
        <v>79</v>
      </c>
      <c r="B68" s="6" t="s">
        <v>20</v>
      </c>
      <c r="C68" s="7">
        <v>407</v>
      </c>
      <c r="D68" s="31">
        <f>(Jul!C68*5)+(Aug!C68*4)+(Sep!C68*3)+(Oct!C68*2)+(Nov!C68*1)</f>
        <v>6395</v>
      </c>
      <c r="E68" s="8"/>
      <c r="F68" s="31">
        <f>(Jul!E68*5)+(Aug!E68*4)+(Sep!E68*3)+(Oct!E68*2)+(Nov!E68*1)</f>
        <v>0</v>
      </c>
      <c r="G68" s="8"/>
      <c r="H68" s="31">
        <f>Oct!H68+G68</f>
        <v>31668</v>
      </c>
      <c r="I68" s="31">
        <f t="shared" si="2"/>
        <v>407</v>
      </c>
      <c r="J68" s="31">
        <f t="shared" si="3"/>
        <v>38063</v>
      </c>
    </row>
    <row r="69" spans="1:10" s="11" customFormat="1" ht="15.75" customHeight="1" x14ac:dyDescent="0.2">
      <c r="A69" s="9" t="s">
        <v>83</v>
      </c>
      <c r="B69" s="10" t="s">
        <v>20</v>
      </c>
      <c r="C69" s="7">
        <v>3525</v>
      </c>
      <c r="D69" s="31">
        <f>(Jul!C69*5)+(Aug!C69*4)+(Sep!C69*3)+(Oct!C69*2)+(Nov!C69*1)</f>
        <v>24472</v>
      </c>
      <c r="E69" s="8"/>
      <c r="F69" s="31">
        <f>(Jul!E69*5)+(Aug!E69*4)+(Sep!E69*3)+(Oct!E69*2)+(Nov!E69*1)</f>
        <v>0</v>
      </c>
      <c r="G69" s="8">
        <v>62546</v>
      </c>
      <c r="H69" s="31">
        <f>Oct!H69+G69</f>
        <v>75644</v>
      </c>
      <c r="I69" s="31">
        <f t="shared" si="2"/>
        <v>66071</v>
      </c>
      <c r="J69" s="31">
        <f t="shared" si="3"/>
        <v>100116</v>
      </c>
    </row>
    <row r="70" spans="1:10" s="11" customFormat="1" ht="15.75" customHeight="1" x14ac:dyDescent="0.2">
      <c r="A70" s="9" t="s">
        <v>85</v>
      </c>
      <c r="B70" s="10" t="s">
        <v>20</v>
      </c>
      <c r="C70" s="7">
        <v>1323</v>
      </c>
      <c r="D70" s="31">
        <f>(Jul!C70*5)+(Aug!C70*4)+(Sep!C70*3)+(Oct!C70*2)+(Nov!C70*1)</f>
        <v>29922</v>
      </c>
      <c r="E70" s="8"/>
      <c r="F70" s="31">
        <f>(Jul!E70*5)+(Aug!E70*4)+(Sep!E70*3)+(Oct!E70*2)+(Nov!E70*1)</f>
        <v>0</v>
      </c>
      <c r="G70" s="8">
        <v>4717</v>
      </c>
      <c r="H70" s="31">
        <f>Oct!H70+G70</f>
        <v>22967</v>
      </c>
      <c r="I70" s="31">
        <f t="shared" si="2"/>
        <v>6040</v>
      </c>
      <c r="J70" s="31">
        <f t="shared" si="3"/>
        <v>52889</v>
      </c>
    </row>
    <row r="71" spans="1:10" s="1" customFormat="1" ht="15.75" customHeight="1" x14ac:dyDescent="0.2">
      <c r="A71" s="5" t="s">
        <v>86</v>
      </c>
      <c r="B71" s="6" t="s">
        <v>20</v>
      </c>
      <c r="C71" s="7">
        <v>25053</v>
      </c>
      <c r="D71" s="31">
        <f>(Jul!C71*5)+(Aug!C71*4)+(Sep!C71*3)+(Oct!C71*2)+(Nov!C71*1)</f>
        <v>225756</v>
      </c>
      <c r="E71" s="8"/>
      <c r="F71" s="31">
        <f>(Jul!E71*5)+(Aug!E71*4)+(Sep!E71*3)+(Oct!E71*2)+(Nov!E71*1)</f>
        <v>0</v>
      </c>
      <c r="G71" s="8">
        <v>185161</v>
      </c>
      <c r="H71" s="31">
        <f>Oct!H71+G71</f>
        <v>384050</v>
      </c>
      <c r="I71" s="31">
        <f t="shared" si="2"/>
        <v>210214</v>
      </c>
      <c r="J71" s="31">
        <f t="shared" si="3"/>
        <v>609806</v>
      </c>
    </row>
    <row r="72" spans="1:10" s="3" customFormat="1" ht="21.75" x14ac:dyDescent="0.2">
      <c r="A72" s="19" t="s">
        <v>123</v>
      </c>
      <c r="B72" s="2"/>
      <c r="C72" s="32">
        <f>SUM(C5:C31)</f>
        <v>53141</v>
      </c>
      <c r="D72" s="32">
        <f t="shared" ref="D72:J72" si="4">SUM(D5:D31)</f>
        <v>1744365</v>
      </c>
      <c r="E72" s="32">
        <f t="shared" si="4"/>
        <v>90</v>
      </c>
      <c r="F72" s="32">
        <f t="shared" si="4"/>
        <v>84422</v>
      </c>
      <c r="G72" s="32">
        <f t="shared" si="4"/>
        <v>314356</v>
      </c>
      <c r="H72" s="32">
        <f t="shared" si="4"/>
        <v>1200782</v>
      </c>
      <c r="I72" s="32">
        <f t="shared" si="4"/>
        <v>367587</v>
      </c>
      <c r="J72" s="32">
        <f t="shared" si="4"/>
        <v>3029569</v>
      </c>
    </row>
    <row r="73" spans="1:10" s="3" customFormat="1" ht="21.75" x14ac:dyDescent="0.2">
      <c r="A73" s="19" t="s">
        <v>124</v>
      </c>
      <c r="B73" s="2"/>
      <c r="C73" s="32">
        <f t="shared" ref="C73:J73" si="5">SUM(C32:C71)</f>
        <v>397550</v>
      </c>
      <c r="D73" s="32">
        <f t="shared" si="5"/>
        <v>4992202</v>
      </c>
      <c r="E73" s="32">
        <f t="shared" si="5"/>
        <v>0</v>
      </c>
      <c r="F73" s="32">
        <f t="shared" si="5"/>
        <v>51251</v>
      </c>
      <c r="G73" s="32">
        <f t="shared" si="5"/>
        <v>1439176</v>
      </c>
      <c r="H73" s="32">
        <f t="shared" si="5"/>
        <v>5876259</v>
      </c>
      <c r="I73" s="32">
        <f t="shared" si="5"/>
        <v>1836726</v>
      </c>
      <c r="J73" s="32">
        <f t="shared" si="5"/>
        <v>10919712</v>
      </c>
    </row>
    <row r="74" spans="1:10" s="3" customFormat="1" ht="15.75" customHeight="1" x14ac:dyDescent="0.2">
      <c r="A74" s="17" t="s">
        <v>87</v>
      </c>
      <c r="B74" s="2"/>
      <c r="C74" s="32">
        <f>SUM(C72:C73)</f>
        <v>450691</v>
      </c>
      <c r="D74" s="32">
        <f t="shared" ref="D74:J74" si="6">SUM(D72:D73)</f>
        <v>6736567</v>
      </c>
      <c r="E74" s="32">
        <f t="shared" si="6"/>
        <v>90</v>
      </c>
      <c r="F74" s="32">
        <f t="shared" si="6"/>
        <v>135673</v>
      </c>
      <c r="G74" s="32">
        <f t="shared" si="6"/>
        <v>1753532</v>
      </c>
      <c r="H74" s="32">
        <f t="shared" si="6"/>
        <v>7077041</v>
      </c>
      <c r="I74" s="32">
        <f t="shared" si="6"/>
        <v>2204313</v>
      </c>
      <c r="J74" s="32">
        <f t="shared" si="6"/>
        <v>13949281</v>
      </c>
    </row>
    <row r="75" spans="1:10" x14ac:dyDescent="0.2">
      <c r="A75" s="12"/>
      <c r="B75" s="2"/>
      <c r="C75" s="2"/>
      <c r="D75" s="34"/>
      <c r="E75" s="2"/>
      <c r="F75" s="34"/>
      <c r="G75" s="2"/>
      <c r="H75" s="34"/>
      <c r="I75" s="40"/>
      <c r="J75" s="45"/>
    </row>
    <row r="76" spans="1:10" x14ac:dyDescent="0.2">
      <c r="A76" s="12"/>
      <c r="B76" s="2"/>
      <c r="C76" s="2"/>
      <c r="D76" s="34"/>
      <c r="E76" s="2"/>
      <c r="F76" s="34"/>
      <c r="G76" s="2"/>
      <c r="H76" s="34"/>
      <c r="I76" s="40"/>
      <c r="J76" s="45"/>
    </row>
    <row r="77" spans="1:10" x14ac:dyDescent="0.2">
      <c r="A77" s="12"/>
      <c r="B77" s="2"/>
      <c r="C77" s="2"/>
      <c r="D77" s="34"/>
      <c r="E77" s="2"/>
      <c r="F77" s="34"/>
      <c r="G77" s="2"/>
      <c r="H77" s="34"/>
    </row>
    <row r="78" spans="1:10" x14ac:dyDescent="0.2">
      <c r="C78" s="50"/>
      <c r="D78" s="50"/>
      <c r="E78" s="50"/>
      <c r="F78" s="50"/>
      <c r="G78" s="50"/>
      <c r="H78" s="50"/>
      <c r="I78" s="50"/>
      <c r="J78" s="50"/>
    </row>
  </sheetData>
  <sheetProtection password="B68E" sheet="1" objects="1" scenarios="1"/>
  <mergeCells count="1">
    <mergeCell ref="A1:J1"/>
  </mergeCells>
  <phoneticPr fontId="4" type="noConversion"/>
  <conditionalFormatting sqref="A2:A74 C2:IV2 I3:IV74 A1:XFD1 B3:H77">
    <cfRule type="expression" dxfId="7" priority="83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pane ySplit="4" topLeftCell="A56" activePane="bottomLeft" state="frozen"/>
      <selection pane="bottomLeft" activeCell="H68" sqref="H68"/>
    </sheetView>
  </sheetViews>
  <sheetFormatPr defaultRowHeight="12.75" x14ac:dyDescent="0.2"/>
  <cols>
    <col min="1" max="1" width="17.7109375" customWidth="1"/>
    <col min="3" max="3" width="15.7109375" customWidth="1"/>
    <col min="4" max="4" width="15.7109375" style="39" customWidth="1"/>
    <col min="5" max="5" width="15.7109375" customWidth="1"/>
    <col min="6" max="6" width="15.7109375" style="39" customWidth="1"/>
    <col min="7" max="7" width="15.7109375" customWidth="1"/>
    <col min="8" max="10" width="15.7109375" style="39" customWidth="1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x14ac:dyDescent="0.2">
      <c r="A2" s="1" t="s">
        <v>132</v>
      </c>
      <c r="D2" s="27"/>
      <c r="F2" s="27"/>
      <c r="H2" s="27"/>
      <c r="I2" s="27"/>
      <c r="J2" s="27"/>
    </row>
    <row r="3" spans="1:10" s="3" customFormat="1" x14ac:dyDescent="0.2">
      <c r="A3" s="2"/>
      <c r="B3" s="2"/>
      <c r="C3" s="2"/>
      <c r="D3" s="34"/>
      <c r="E3" s="2"/>
      <c r="F3" s="34"/>
      <c r="G3" s="2"/>
      <c r="H3" s="34"/>
      <c r="I3" s="34"/>
      <c r="J3" s="34"/>
    </row>
    <row r="4" spans="1:10" s="4" customFormat="1" ht="20.25" customHeight="1" x14ac:dyDescent="0.2">
      <c r="A4" s="4" t="s">
        <v>0</v>
      </c>
      <c r="B4" s="4" t="s">
        <v>1</v>
      </c>
      <c r="C4" s="4" t="s">
        <v>5</v>
      </c>
      <c r="D4" s="35" t="s">
        <v>11</v>
      </c>
      <c r="E4" s="4" t="s">
        <v>93</v>
      </c>
      <c r="F4" s="35" t="s">
        <v>14</v>
      </c>
      <c r="G4" s="4" t="s">
        <v>94</v>
      </c>
      <c r="H4" s="35" t="s">
        <v>88</v>
      </c>
      <c r="I4" s="35" t="s">
        <v>95</v>
      </c>
      <c r="J4" s="35" t="s">
        <v>18</v>
      </c>
    </row>
    <row r="5" spans="1:10" s="11" customFormat="1" ht="15.75" customHeight="1" x14ac:dyDescent="0.2">
      <c r="A5" s="9" t="s">
        <v>21</v>
      </c>
      <c r="B5" s="10" t="s">
        <v>22</v>
      </c>
      <c r="C5" s="7">
        <v>7969</v>
      </c>
      <c r="D5" s="31">
        <f>(Jul!C5*6)+(Aug!C5*5)+(Sep!C5*4)+(Oct!C5*3)+(Nov!C5*2)+(Dec!C5*1)</f>
        <v>243737</v>
      </c>
      <c r="E5" s="8"/>
      <c r="F5" s="31">
        <f>(Jul!E5*6)+(Aug!E5*5)+(Sep!E5*4)+(Oct!E5*3)+(Nov!E5*2)+(Dec!E5*1)</f>
        <v>11916</v>
      </c>
      <c r="G5" s="8">
        <v>72628</v>
      </c>
      <c r="H5" s="31">
        <f>Nov!H5+G5</f>
        <v>342148</v>
      </c>
      <c r="I5" s="31">
        <f t="shared" ref="I5:I63" si="0">C5+E5+G5</f>
        <v>80597</v>
      </c>
      <c r="J5" s="31">
        <f t="shared" ref="J5:J63" si="1">D5+F5+H5</f>
        <v>597801</v>
      </c>
    </row>
    <row r="6" spans="1:10" s="11" customFormat="1" ht="15.75" customHeight="1" x14ac:dyDescent="0.2">
      <c r="A6" s="9" t="s">
        <v>23</v>
      </c>
      <c r="B6" s="10" t="s">
        <v>22</v>
      </c>
      <c r="C6" s="7"/>
      <c r="D6" s="31">
        <f>(Jul!C6*6)+(Aug!C6*5)+(Sep!C6*4)+(Oct!C6*3)+(Nov!C6*2)+(Dec!C6*1)</f>
        <v>2670</v>
      </c>
      <c r="E6" s="8"/>
      <c r="F6" s="31">
        <f>(Jul!E6*6)+(Aug!E6*5)+(Sep!E6*4)+(Oct!E6*3)+(Nov!E6*2)+(Dec!E6*1)</f>
        <v>0</v>
      </c>
      <c r="G6" s="8"/>
      <c r="H6" s="31">
        <f>Nov!H6+G6</f>
        <v>3136</v>
      </c>
      <c r="I6" s="31">
        <f t="shared" si="0"/>
        <v>0</v>
      </c>
      <c r="J6" s="31">
        <f t="shared" si="1"/>
        <v>5806</v>
      </c>
    </row>
    <row r="7" spans="1:10" s="1" customFormat="1" ht="15.75" customHeight="1" x14ac:dyDescent="0.2">
      <c r="A7" s="5" t="s">
        <v>24</v>
      </c>
      <c r="B7" s="6" t="s">
        <v>22</v>
      </c>
      <c r="C7" s="7"/>
      <c r="D7" s="31">
        <f>(Jul!C7*6)+(Aug!C7*5)+(Sep!C7*4)+(Oct!C7*3)+(Nov!C7*2)+(Dec!C7*1)</f>
        <v>47679</v>
      </c>
      <c r="E7" s="8"/>
      <c r="F7" s="31">
        <f>(Jul!E7*6)+(Aug!E7*5)+(Sep!E7*4)+(Oct!E7*3)+(Nov!E7*2)+(Dec!E7*1)</f>
        <v>0</v>
      </c>
      <c r="G7" s="8">
        <v>5685</v>
      </c>
      <c r="H7" s="31">
        <f>Nov!H7+G7</f>
        <v>16520</v>
      </c>
      <c r="I7" s="31">
        <f t="shared" si="0"/>
        <v>5685</v>
      </c>
      <c r="J7" s="31">
        <f t="shared" si="1"/>
        <v>64199</v>
      </c>
    </row>
    <row r="8" spans="1:10" s="11" customFormat="1" ht="15.75" customHeight="1" x14ac:dyDescent="0.2">
      <c r="A8" s="9" t="s">
        <v>25</v>
      </c>
      <c r="B8" s="10" t="s">
        <v>22</v>
      </c>
      <c r="C8" s="7"/>
      <c r="D8" s="31">
        <f>(Jul!C8*6)+(Aug!C8*5)+(Sep!C8*4)+(Oct!C8*3)+(Nov!C8*2)+(Dec!C8*1)</f>
        <v>17698</v>
      </c>
      <c r="E8" s="8"/>
      <c r="F8" s="31">
        <f>(Jul!E8*6)+(Aug!E8*5)+(Sep!E8*4)+(Oct!E8*3)+(Nov!E8*2)+(Dec!E8*1)</f>
        <v>0</v>
      </c>
      <c r="G8" s="8"/>
      <c r="H8" s="31">
        <f>Nov!H8+G8</f>
        <v>21216</v>
      </c>
      <c r="I8" s="31">
        <f t="shared" si="0"/>
        <v>0</v>
      </c>
      <c r="J8" s="31">
        <f t="shared" si="1"/>
        <v>38914</v>
      </c>
    </row>
    <row r="9" spans="1:10" s="1" customFormat="1" ht="15.75" customHeight="1" x14ac:dyDescent="0.2">
      <c r="A9" s="5" t="s">
        <v>27</v>
      </c>
      <c r="B9" s="6" t="s">
        <v>22</v>
      </c>
      <c r="C9" s="7">
        <v>3040</v>
      </c>
      <c r="D9" s="31">
        <f>(Jul!C9*6)+(Aug!C9*5)+(Sep!C9*4)+(Oct!C9*3)+(Nov!C9*2)+(Dec!C9*1)</f>
        <v>85971</v>
      </c>
      <c r="E9" s="8"/>
      <c r="F9" s="31">
        <f>(Jul!E9*6)+(Aug!E9*5)+(Sep!E9*4)+(Oct!E9*3)+(Nov!E9*2)+(Dec!E9*1)</f>
        <v>0</v>
      </c>
      <c r="G9" s="8">
        <v>24339</v>
      </c>
      <c r="H9" s="31">
        <f>Nov!H9+G9</f>
        <v>138949</v>
      </c>
      <c r="I9" s="31">
        <f t="shared" si="0"/>
        <v>27379</v>
      </c>
      <c r="J9" s="31">
        <f t="shared" si="1"/>
        <v>224920</v>
      </c>
    </row>
    <row r="10" spans="1:10" s="1" customFormat="1" ht="15.75" customHeight="1" x14ac:dyDescent="0.2">
      <c r="A10" s="5" t="s">
        <v>30</v>
      </c>
      <c r="B10" s="6" t="s">
        <v>22</v>
      </c>
      <c r="C10" s="7">
        <v>8034</v>
      </c>
      <c r="D10" s="31">
        <f>(Jul!C10*6)+(Aug!C10*5)+(Sep!C10*4)+(Oct!C10*3)+(Nov!C10*2)+(Dec!C10*1)</f>
        <v>750631</v>
      </c>
      <c r="E10" s="8"/>
      <c r="F10" s="31">
        <f>(Jul!E10*6)+(Aug!E10*5)+(Sep!E10*4)+(Oct!E10*3)+(Nov!E10*2)+(Dec!E10*1)</f>
        <v>5792</v>
      </c>
      <c r="G10" s="8">
        <v>68215</v>
      </c>
      <c r="H10" s="31">
        <f>Nov!H10+G10</f>
        <v>304482</v>
      </c>
      <c r="I10" s="31">
        <f t="shared" si="0"/>
        <v>76249</v>
      </c>
      <c r="J10" s="31">
        <f t="shared" si="1"/>
        <v>1060905</v>
      </c>
    </row>
    <row r="11" spans="1:10" s="1" customFormat="1" ht="15.75" customHeight="1" x14ac:dyDescent="0.2">
      <c r="A11" s="5" t="s">
        <v>31</v>
      </c>
      <c r="B11" s="6" t="s">
        <v>22</v>
      </c>
      <c r="C11" s="7">
        <v>6094</v>
      </c>
      <c r="D11" s="31">
        <f>(Jul!C11*6)+(Aug!C11*5)+(Sep!C11*4)+(Oct!C11*3)+(Nov!C11*2)+(Dec!C11*1)</f>
        <v>56002</v>
      </c>
      <c r="E11" s="8"/>
      <c r="F11" s="31">
        <f>(Jul!E11*6)+(Aug!E11*5)+(Sep!E11*4)+(Oct!E11*3)+(Nov!E11*2)+(Dec!E11*1)</f>
        <v>94200</v>
      </c>
      <c r="G11" s="8">
        <v>9001</v>
      </c>
      <c r="H11" s="31">
        <f>Nov!H11+G11</f>
        <v>61523</v>
      </c>
      <c r="I11" s="31">
        <f t="shared" si="0"/>
        <v>15095</v>
      </c>
      <c r="J11" s="31">
        <f t="shared" si="1"/>
        <v>211725</v>
      </c>
    </row>
    <row r="12" spans="1:10" s="11" customFormat="1" ht="15.75" customHeight="1" x14ac:dyDescent="0.2">
      <c r="A12" s="9" t="s">
        <v>36</v>
      </c>
      <c r="B12" s="10" t="s">
        <v>22</v>
      </c>
      <c r="C12" s="7"/>
      <c r="D12" s="31">
        <f>(Jul!C12*6)+(Aug!C12*5)+(Sep!C12*4)+(Oct!C12*3)+(Nov!C12*2)+(Dec!C12*1)</f>
        <v>11040</v>
      </c>
      <c r="E12" s="8"/>
      <c r="F12" s="31">
        <f>(Jul!E12*6)+(Aug!E12*5)+(Sep!E12*4)+(Oct!E12*3)+(Nov!E12*2)+(Dec!E12*1)</f>
        <v>0</v>
      </c>
      <c r="G12" s="8"/>
      <c r="H12" s="31">
        <f>Nov!H12+G12</f>
        <v>2976</v>
      </c>
      <c r="I12" s="31">
        <f t="shared" si="0"/>
        <v>0</v>
      </c>
      <c r="J12" s="31">
        <f t="shared" si="1"/>
        <v>14016</v>
      </c>
    </row>
    <row r="13" spans="1:10" s="1" customFormat="1" ht="15.75" customHeight="1" x14ac:dyDescent="0.2">
      <c r="A13" s="5" t="s">
        <v>37</v>
      </c>
      <c r="B13" s="6" t="s">
        <v>22</v>
      </c>
      <c r="C13" s="7"/>
      <c r="D13" s="31">
        <f>(Jul!C13*6)+(Aug!C13*5)+(Sep!C13*4)+(Oct!C13*3)+(Nov!C13*2)+(Dec!C13*1)</f>
        <v>65572</v>
      </c>
      <c r="E13" s="8"/>
      <c r="F13" s="31">
        <f>(Jul!E13*6)+(Aug!E13*5)+(Sep!E13*4)+(Oct!E13*3)+(Nov!E13*2)+(Dec!E13*1)</f>
        <v>0</v>
      </c>
      <c r="G13" s="8"/>
      <c r="H13" s="31">
        <f>Nov!H13+G13</f>
        <v>16474</v>
      </c>
      <c r="I13" s="31">
        <f t="shared" si="0"/>
        <v>0</v>
      </c>
      <c r="J13" s="31">
        <f t="shared" si="1"/>
        <v>82046</v>
      </c>
    </row>
    <row r="14" spans="1:10" s="1" customFormat="1" ht="15.75" customHeight="1" x14ac:dyDescent="0.2">
      <c r="A14" s="5" t="s">
        <v>40</v>
      </c>
      <c r="B14" s="6" t="s">
        <v>22</v>
      </c>
      <c r="C14" s="7">
        <v>1784</v>
      </c>
      <c r="D14" s="31">
        <f>(Jul!C14*6)+(Aug!C14*5)+(Sep!C14*4)+(Oct!C14*3)+(Nov!C14*2)+(Dec!C14*1)</f>
        <v>29758</v>
      </c>
      <c r="E14" s="8"/>
      <c r="F14" s="31">
        <f>(Jul!E14*6)+(Aug!E14*5)+(Sep!E14*4)+(Oct!E14*3)+(Nov!E14*2)+(Dec!E14*1)</f>
        <v>0</v>
      </c>
      <c r="G14" s="8">
        <v>5915</v>
      </c>
      <c r="H14" s="31">
        <f>Nov!H14+G14</f>
        <v>47494</v>
      </c>
      <c r="I14" s="31">
        <f t="shared" si="0"/>
        <v>7699</v>
      </c>
      <c r="J14" s="31">
        <f t="shared" si="1"/>
        <v>77252</v>
      </c>
    </row>
    <row r="15" spans="1:10" s="1" customFormat="1" ht="15.75" customHeight="1" x14ac:dyDescent="0.2">
      <c r="A15" s="5" t="s">
        <v>44</v>
      </c>
      <c r="B15" s="6" t="s">
        <v>22</v>
      </c>
      <c r="C15" s="7"/>
      <c r="D15" s="31">
        <f>(Jul!C15*6)+(Aug!C15*5)+(Sep!C15*4)+(Oct!C15*3)+(Nov!C15*2)+(Dec!C15*1)</f>
        <v>0</v>
      </c>
      <c r="E15" s="8"/>
      <c r="F15" s="31">
        <f>(Jul!E15*6)+(Aug!E15*5)+(Sep!E15*4)+(Oct!E15*3)+(Nov!E15*2)+(Dec!E15*1)</f>
        <v>0</v>
      </c>
      <c r="G15" s="8"/>
      <c r="H15" s="31">
        <f>Nov!H15+G15</f>
        <v>0</v>
      </c>
      <c r="I15" s="31">
        <f t="shared" si="0"/>
        <v>0</v>
      </c>
      <c r="J15" s="31">
        <f t="shared" si="1"/>
        <v>0</v>
      </c>
    </row>
    <row r="16" spans="1:10" s="1" customFormat="1" ht="15.75" customHeight="1" x14ac:dyDescent="0.2">
      <c r="A16" s="5" t="s">
        <v>45</v>
      </c>
      <c r="B16" s="6" t="s">
        <v>22</v>
      </c>
      <c r="C16" s="7">
        <v>1147</v>
      </c>
      <c r="D16" s="31">
        <f>(Jul!C16*6)+(Aug!C16*5)+(Sep!C16*4)+(Oct!C16*3)+(Nov!C16*2)+(Dec!C16*1)</f>
        <v>112227</v>
      </c>
      <c r="E16" s="8"/>
      <c r="F16" s="31">
        <f>(Jul!E16*6)+(Aug!E16*5)+(Sep!E16*4)+(Oct!E16*3)+(Nov!E16*2)+(Dec!E16*1)</f>
        <v>0</v>
      </c>
      <c r="G16" s="8">
        <v>7437</v>
      </c>
      <c r="H16" s="31">
        <f>Nov!H16+G16</f>
        <v>43112</v>
      </c>
      <c r="I16" s="31">
        <f t="shared" si="0"/>
        <v>8584</v>
      </c>
      <c r="J16" s="31">
        <f t="shared" si="1"/>
        <v>155339</v>
      </c>
    </row>
    <row r="17" spans="1:10" s="1" customFormat="1" ht="15.75" customHeight="1" x14ac:dyDescent="0.2">
      <c r="A17" s="5" t="s">
        <v>46</v>
      </c>
      <c r="B17" s="6" t="s">
        <v>22</v>
      </c>
      <c r="C17" s="7"/>
      <c r="D17" s="31">
        <f>(Jul!C17*6)+(Aug!C17*5)+(Sep!C17*4)+(Oct!C17*3)+(Nov!C17*2)+(Dec!C17*1)</f>
        <v>27254</v>
      </c>
      <c r="E17" s="8"/>
      <c r="F17" s="31">
        <f>(Jul!E17*6)+(Aug!E17*5)+(Sep!E17*4)+(Oct!E17*3)+(Nov!E17*2)+(Dec!E17*1)</f>
        <v>0</v>
      </c>
      <c r="G17" s="8"/>
      <c r="H17" s="31">
        <f>Nov!H17+G17</f>
        <v>27815</v>
      </c>
      <c r="I17" s="31">
        <f t="shared" si="0"/>
        <v>0</v>
      </c>
      <c r="J17" s="31">
        <f t="shared" si="1"/>
        <v>55069</v>
      </c>
    </row>
    <row r="18" spans="1:10" s="11" customFormat="1" ht="15.75" customHeight="1" x14ac:dyDescent="0.2">
      <c r="A18" s="9" t="s">
        <v>47</v>
      </c>
      <c r="B18" s="10" t="s">
        <v>22</v>
      </c>
      <c r="C18" s="7"/>
      <c r="D18" s="31">
        <f>(Jul!C18*6)+(Aug!C18*5)+(Sep!C18*4)+(Oct!C18*3)+(Nov!C18*2)+(Dec!C18*1)</f>
        <v>6080</v>
      </c>
      <c r="E18" s="8"/>
      <c r="F18" s="31">
        <f>(Jul!E18*6)+(Aug!E18*5)+(Sep!E18*4)+(Oct!E18*3)+(Nov!E18*2)+(Dec!E18*1)</f>
        <v>0</v>
      </c>
      <c r="G18" s="8"/>
      <c r="H18" s="31">
        <f>Nov!H18+G18</f>
        <v>2139</v>
      </c>
      <c r="I18" s="31">
        <f t="shared" si="0"/>
        <v>0</v>
      </c>
      <c r="J18" s="31">
        <f t="shared" si="1"/>
        <v>8219</v>
      </c>
    </row>
    <row r="19" spans="1:10" s="11" customFormat="1" ht="15.75" customHeight="1" x14ac:dyDescent="0.2">
      <c r="A19" s="9" t="s">
        <v>49</v>
      </c>
      <c r="B19" s="10" t="s">
        <v>22</v>
      </c>
      <c r="C19" s="7"/>
      <c r="D19" s="31">
        <f>(Jul!C19*6)+(Aug!C19*5)+(Sep!C19*4)+(Oct!C19*3)+(Nov!C19*2)+(Dec!C19*1)</f>
        <v>8796</v>
      </c>
      <c r="E19" s="8"/>
      <c r="F19" s="31">
        <f>(Jul!E19*6)+(Aug!E19*5)+(Sep!E19*4)+(Oct!E19*3)+(Nov!E19*2)+(Dec!E19*1)</f>
        <v>0</v>
      </c>
      <c r="G19" s="8"/>
      <c r="H19" s="31">
        <f>Nov!H19+G19</f>
        <v>4002</v>
      </c>
      <c r="I19" s="31">
        <f t="shared" si="0"/>
        <v>0</v>
      </c>
      <c r="J19" s="31">
        <f t="shared" si="1"/>
        <v>12798</v>
      </c>
    </row>
    <row r="20" spans="1:10" s="1" customFormat="1" ht="15.75" customHeight="1" x14ac:dyDescent="0.2">
      <c r="A20" s="5" t="s">
        <v>50</v>
      </c>
      <c r="B20" s="6" t="s">
        <v>22</v>
      </c>
      <c r="C20" s="7"/>
      <c r="D20" s="31">
        <f>(Jul!C20*6)+(Aug!C20*5)+(Sep!C20*4)+(Oct!C20*3)+(Nov!C20*2)+(Dec!C20*1)</f>
        <v>0</v>
      </c>
      <c r="E20" s="8"/>
      <c r="F20" s="31">
        <f>(Jul!E20*6)+(Aug!E20*5)+(Sep!E20*4)+(Oct!E20*3)+(Nov!E20*2)+(Dec!E20*1)</f>
        <v>0</v>
      </c>
      <c r="G20" s="8"/>
      <c r="H20" s="31">
        <f>Nov!H20+G20</f>
        <v>0</v>
      </c>
      <c r="I20" s="31">
        <f t="shared" si="0"/>
        <v>0</v>
      </c>
      <c r="J20" s="31">
        <f t="shared" si="1"/>
        <v>0</v>
      </c>
    </row>
    <row r="21" spans="1:10" s="1" customFormat="1" ht="15.75" customHeight="1" x14ac:dyDescent="0.2">
      <c r="A21" s="5" t="s">
        <v>141</v>
      </c>
      <c r="B21" s="6" t="s">
        <v>22</v>
      </c>
      <c r="C21" s="7">
        <v>440</v>
      </c>
      <c r="D21" s="31">
        <f>(Jul!C21*6)+(Aug!C21*5)+(Sep!C21*4)+(Oct!C21*3)+(Nov!C21*2)+(Dec!C21*1)</f>
        <v>18563</v>
      </c>
      <c r="E21" s="8"/>
      <c r="F21" s="31">
        <f>(Jul!E21*6)+(Aug!E21*5)+(Sep!E21*4)+(Oct!E21*3)+(Nov!E21*2)+(Dec!E21*1)</f>
        <v>0</v>
      </c>
      <c r="G21" s="8">
        <v>4760</v>
      </c>
      <c r="H21" s="31">
        <f>Nov!H21+G21</f>
        <v>25220</v>
      </c>
      <c r="I21" s="31">
        <f t="shared" si="0"/>
        <v>5200</v>
      </c>
      <c r="J21" s="31">
        <f t="shared" si="1"/>
        <v>43783</v>
      </c>
    </row>
    <row r="22" spans="1:10" s="1" customFormat="1" ht="15.75" customHeight="1" x14ac:dyDescent="0.2">
      <c r="A22" s="5" t="s">
        <v>51</v>
      </c>
      <c r="B22" s="6" t="s">
        <v>22</v>
      </c>
      <c r="C22" s="7">
        <v>1680</v>
      </c>
      <c r="D22" s="31">
        <f>(Jul!C22*6)+(Aug!C22*5)+(Sep!C22*4)+(Oct!C22*3)+(Nov!C22*2)+(Dec!C22*1)</f>
        <v>20465</v>
      </c>
      <c r="E22" s="8"/>
      <c r="F22" s="31">
        <f>(Jul!E22*6)+(Aug!E22*5)+(Sep!E22*4)+(Oct!E22*3)+(Nov!E22*2)+(Dec!E22*1)</f>
        <v>0</v>
      </c>
      <c r="G22" s="8"/>
      <c r="H22" s="31">
        <f>Nov!H22+G22</f>
        <v>16363</v>
      </c>
      <c r="I22" s="31">
        <f t="shared" si="0"/>
        <v>1680</v>
      </c>
      <c r="J22" s="31">
        <f t="shared" si="1"/>
        <v>36828</v>
      </c>
    </row>
    <row r="23" spans="1:10" s="1" customFormat="1" ht="15.75" customHeight="1" x14ac:dyDescent="0.2">
      <c r="A23" s="5" t="s">
        <v>52</v>
      </c>
      <c r="B23" s="6" t="s">
        <v>22</v>
      </c>
      <c r="C23" s="7"/>
      <c r="D23" s="31">
        <f>(Jul!C23*6)+(Aug!C23*5)+(Sep!C23*4)+(Oct!C23*3)+(Nov!C23*2)+(Dec!C23*1)</f>
        <v>531018</v>
      </c>
      <c r="E23" s="8"/>
      <c r="F23" s="31">
        <f>(Jul!E23*6)+(Aug!E23*5)+(Sep!E23*4)+(Oct!E23*3)+(Nov!E23*2)+(Dec!E23*1)</f>
        <v>0</v>
      </c>
      <c r="G23" s="8"/>
      <c r="H23" s="31">
        <f>Nov!H23+G23</f>
        <v>0</v>
      </c>
      <c r="I23" s="31">
        <f t="shared" si="0"/>
        <v>0</v>
      </c>
      <c r="J23" s="31">
        <f t="shared" si="1"/>
        <v>531018</v>
      </c>
    </row>
    <row r="24" spans="1:10" s="11" customFormat="1" ht="15.75" customHeight="1" x14ac:dyDescent="0.2">
      <c r="A24" s="9" t="s">
        <v>56</v>
      </c>
      <c r="B24" s="10" t="s">
        <v>22</v>
      </c>
      <c r="C24" s="7">
        <v>755</v>
      </c>
      <c r="D24" s="31">
        <f>(Jul!C24*6)+(Aug!C24*5)+(Sep!C24*4)+(Oct!C24*3)+(Nov!C24*2)+(Dec!C24*1)</f>
        <v>27749</v>
      </c>
      <c r="E24" s="8"/>
      <c r="F24" s="31">
        <f>(Jul!E24*6)+(Aug!E24*5)+(Sep!E24*4)+(Oct!E24*3)+(Nov!E24*2)+(Dec!E24*1)</f>
        <v>0</v>
      </c>
      <c r="G24" s="8">
        <v>1208</v>
      </c>
      <c r="H24" s="31">
        <f>Nov!H24+G24</f>
        <v>79346</v>
      </c>
      <c r="I24" s="31">
        <f t="shared" si="0"/>
        <v>1963</v>
      </c>
      <c r="J24" s="31">
        <f t="shared" si="1"/>
        <v>107095</v>
      </c>
    </row>
    <row r="25" spans="1:10" s="1" customFormat="1" ht="15.75" customHeight="1" x14ac:dyDescent="0.2">
      <c r="A25" s="5" t="s">
        <v>62</v>
      </c>
      <c r="B25" s="6" t="s">
        <v>22</v>
      </c>
      <c r="C25" s="7"/>
      <c r="D25" s="31">
        <f>(Jul!C25*6)+(Aug!C25*5)+(Sep!C25*4)+(Oct!C25*3)+(Nov!C25*2)+(Dec!C25*1)</f>
        <v>21857</v>
      </c>
      <c r="E25" s="8"/>
      <c r="F25" s="31">
        <f>(Jul!E25*6)+(Aug!E25*5)+(Sep!E25*4)+(Oct!E25*3)+(Nov!E25*2)+(Dec!E25*1)</f>
        <v>0</v>
      </c>
      <c r="G25" s="8"/>
      <c r="H25" s="31">
        <f>Nov!H25+G25</f>
        <v>14000</v>
      </c>
      <c r="I25" s="31">
        <f t="shared" si="0"/>
        <v>0</v>
      </c>
      <c r="J25" s="31">
        <f t="shared" si="1"/>
        <v>35857</v>
      </c>
    </row>
    <row r="26" spans="1:10" s="1" customFormat="1" ht="15.75" customHeight="1" x14ac:dyDescent="0.2">
      <c r="A26" s="5" t="s">
        <v>63</v>
      </c>
      <c r="B26" s="6" t="s">
        <v>22</v>
      </c>
      <c r="C26" s="7">
        <v>4199</v>
      </c>
      <c r="D26" s="31">
        <f>(Jul!C26*6)+(Aug!C26*5)+(Sep!C26*4)+(Oct!C26*3)+(Nov!C26*2)+(Dec!C26*1)</f>
        <v>19779</v>
      </c>
      <c r="E26" s="8"/>
      <c r="F26" s="31">
        <f>(Jul!E26*6)+(Aug!E26*5)+(Sep!E26*4)+(Oct!E26*3)+(Nov!E26*2)+(Dec!E26*1)</f>
        <v>0</v>
      </c>
      <c r="G26" s="8">
        <v>9903</v>
      </c>
      <c r="H26" s="31">
        <f>Nov!H26+G26</f>
        <v>30103</v>
      </c>
      <c r="I26" s="31">
        <f t="shared" si="0"/>
        <v>14102</v>
      </c>
      <c r="J26" s="31">
        <f t="shared" si="1"/>
        <v>49882</v>
      </c>
    </row>
    <row r="27" spans="1:10" s="1" customFormat="1" ht="15.75" customHeight="1" x14ac:dyDescent="0.2">
      <c r="A27" s="5" t="s">
        <v>75</v>
      </c>
      <c r="B27" s="6" t="s">
        <v>22</v>
      </c>
      <c r="C27" s="7">
        <v>3639</v>
      </c>
      <c r="D27" s="31">
        <f>(Jul!C27*6)+(Aug!C27*5)+(Sep!C27*4)+(Oct!C27*3)+(Nov!C27*2)+(Dec!C27*1)</f>
        <v>28708</v>
      </c>
      <c r="E27" s="8"/>
      <c r="F27" s="31">
        <f>(Jul!E27*6)+(Aug!E27*5)+(Sep!E27*4)+(Oct!E27*3)+(Nov!E27*2)+(Dec!E27*1)</f>
        <v>0</v>
      </c>
      <c r="G27" s="8">
        <v>1335</v>
      </c>
      <c r="H27" s="31">
        <f>Nov!H27+G27</f>
        <v>43826</v>
      </c>
      <c r="I27" s="31">
        <f t="shared" si="0"/>
        <v>4974</v>
      </c>
      <c r="J27" s="31">
        <f t="shared" si="1"/>
        <v>72534</v>
      </c>
    </row>
    <row r="28" spans="1:10" s="1" customFormat="1" ht="15.75" customHeight="1" x14ac:dyDescent="0.2">
      <c r="A28" s="5" t="s">
        <v>80</v>
      </c>
      <c r="B28" s="6" t="s">
        <v>22</v>
      </c>
      <c r="C28" s="7"/>
      <c r="D28" s="31">
        <f>(Jul!C28*6)+(Aug!C28*5)+(Sep!C28*4)+(Oct!C28*3)+(Nov!C28*2)+(Dec!C28*1)</f>
        <v>8010</v>
      </c>
      <c r="E28" s="8"/>
      <c r="F28" s="31">
        <f>(Jul!E28*6)+(Aug!E28*5)+(Sep!E28*4)+(Oct!E28*3)+(Nov!E28*2)+(Dec!E28*1)</f>
        <v>0</v>
      </c>
      <c r="G28" s="8"/>
      <c r="H28" s="31">
        <f>Nov!H28+G28</f>
        <v>19384</v>
      </c>
      <c r="I28" s="31">
        <f t="shared" si="0"/>
        <v>0</v>
      </c>
      <c r="J28" s="31">
        <f t="shared" si="1"/>
        <v>27394</v>
      </c>
    </row>
    <row r="29" spans="1:10" s="1" customFormat="1" ht="15.75" customHeight="1" x14ac:dyDescent="0.2">
      <c r="A29" s="5" t="s">
        <v>81</v>
      </c>
      <c r="B29" s="6" t="s">
        <v>22</v>
      </c>
      <c r="C29" s="7">
        <v>1784</v>
      </c>
      <c r="D29" s="31">
        <f>(Jul!C29*6)+(Aug!C29*5)+(Sep!C29*4)+(Oct!C29*3)+(Nov!C29*2)+(Dec!C29*1)</f>
        <v>9994</v>
      </c>
      <c r="E29" s="8"/>
      <c r="F29" s="31">
        <f>(Jul!E29*6)+(Aug!E29*5)+(Sep!E29*4)+(Oct!E29*3)+(Nov!E29*2)+(Dec!E29*1)</f>
        <v>0</v>
      </c>
      <c r="G29" s="8">
        <v>3687</v>
      </c>
      <c r="H29" s="31">
        <f>Nov!H29+G29</f>
        <v>14763</v>
      </c>
      <c r="I29" s="31">
        <f t="shared" si="0"/>
        <v>5471</v>
      </c>
      <c r="J29" s="31">
        <f t="shared" si="1"/>
        <v>24757</v>
      </c>
    </row>
    <row r="30" spans="1:10" s="1" customFormat="1" ht="15.75" customHeight="1" x14ac:dyDescent="0.2">
      <c r="A30" s="5" t="s">
        <v>82</v>
      </c>
      <c r="B30" s="6" t="s">
        <v>22</v>
      </c>
      <c r="C30" s="7">
        <v>1428</v>
      </c>
      <c r="D30" s="31">
        <f>(Jul!C30*6)+(Aug!C30*5)+(Sep!C30*4)+(Oct!C30*3)+(Nov!C30*2)+(Dec!C30*1)</f>
        <v>16615</v>
      </c>
      <c r="E30" s="8">
        <v>772</v>
      </c>
      <c r="F30" s="31">
        <f>(Jul!E30*6)+(Aug!E30*5)+(Sep!E30*4)+(Oct!E30*3)+(Nov!E30*2)+(Dec!E30*1)</f>
        <v>772</v>
      </c>
      <c r="G30" s="8">
        <v>5509</v>
      </c>
      <c r="H30" s="31">
        <f>Nov!H30+G30</f>
        <v>67905</v>
      </c>
      <c r="I30" s="31">
        <f t="shared" si="0"/>
        <v>7709</v>
      </c>
      <c r="J30" s="31">
        <f t="shared" si="1"/>
        <v>85292</v>
      </c>
    </row>
    <row r="31" spans="1:10" s="11" customFormat="1" ht="15.75" customHeight="1" x14ac:dyDescent="0.2">
      <c r="A31" s="9" t="s">
        <v>84</v>
      </c>
      <c r="B31" s="10" t="s">
        <v>22</v>
      </c>
      <c r="C31" s="7"/>
      <c r="D31" s="31">
        <f>(Jul!C31*6)+(Aug!C31*5)+(Sep!C31*4)+(Oct!C31*3)+(Nov!C31*2)+(Dec!C31*1)</f>
        <v>68390</v>
      </c>
      <c r="E31" s="8"/>
      <c r="F31" s="31">
        <f>(Jul!E31*6)+(Aug!E31*5)+(Sep!E31*4)+(Oct!E31*3)+(Nov!E31*2)+(Dec!E31*1)</f>
        <v>0</v>
      </c>
      <c r="G31" s="8">
        <v>20293</v>
      </c>
      <c r="H31" s="31">
        <f>Nov!H31+G31</f>
        <v>97801</v>
      </c>
      <c r="I31" s="31">
        <f t="shared" si="0"/>
        <v>20293</v>
      </c>
      <c r="J31" s="31">
        <f t="shared" si="1"/>
        <v>166191</v>
      </c>
    </row>
    <row r="32" spans="1:10" s="1" customFormat="1" ht="15.75" customHeight="1" x14ac:dyDescent="0.2">
      <c r="A32" s="5" t="s">
        <v>19</v>
      </c>
      <c r="B32" s="6" t="s">
        <v>20</v>
      </c>
      <c r="C32" s="7">
        <v>3113</v>
      </c>
      <c r="D32" s="31">
        <f>(Jul!C32*6)+(Aug!C32*5)+(Sep!C32*4)+(Oct!C32*3)+(Nov!C32*2)+(Dec!C32*1)</f>
        <v>31735</v>
      </c>
      <c r="E32" s="8"/>
      <c r="F32" s="31">
        <f>(Jul!E32*6)+(Aug!E32*5)+(Sep!E32*4)+(Oct!E32*3)+(Nov!E32*2)+(Dec!E32*1)</f>
        <v>7524</v>
      </c>
      <c r="G32" s="8">
        <v>100</v>
      </c>
      <c r="H32" s="31">
        <f>Nov!H32+G32</f>
        <v>51411</v>
      </c>
      <c r="I32" s="31">
        <f t="shared" si="0"/>
        <v>3213</v>
      </c>
      <c r="J32" s="31">
        <f t="shared" si="1"/>
        <v>90670</v>
      </c>
    </row>
    <row r="33" spans="1:10" s="1" customFormat="1" ht="15.75" customHeight="1" x14ac:dyDescent="0.2">
      <c r="A33" s="5" t="s">
        <v>26</v>
      </c>
      <c r="B33" s="6" t="s">
        <v>20</v>
      </c>
      <c r="C33" s="7">
        <v>14346</v>
      </c>
      <c r="D33" s="31">
        <f>(Jul!C33*6)+(Aug!C33*5)+(Sep!C33*4)+(Oct!C33*3)+(Nov!C33*2)+(Dec!C33*1)</f>
        <v>408979</v>
      </c>
      <c r="E33" s="8"/>
      <c r="F33" s="31">
        <f>(Jul!E33*6)+(Aug!E33*5)+(Sep!E33*4)+(Oct!E33*3)+(Nov!E33*2)+(Dec!E33*1)</f>
        <v>0</v>
      </c>
      <c r="G33" s="8">
        <v>30772</v>
      </c>
      <c r="H33" s="31">
        <f>Nov!H33+G33</f>
        <v>244639</v>
      </c>
      <c r="I33" s="31">
        <f t="shared" si="0"/>
        <v>45118</v>
      </c>
      <c r="J33" s="31">
        <f t="shared" si="1"/>
        <v>653618</v>
      </c>
    </row>
    <row r="34" spans="1:10" s="1" customFormat="1" ht="15.75" customHeight="1" x14ac:dyDescent="0.2">
      <c r="A34" s="5" t="s">
        <v>28</v>
      </c>
      <c r="B34" s="6" t="s">
        <v>20</v>
      </c>
      <c r="C34" s="7"/>
      <c r="D34" s="31">
        <f>(Jul!C34*6)+(Aug!C34*5)+(Sep!C34*4)+(Oct!C34*3)+(Nov!C34*2)+(Dec!C34*1)</f>
        <v>46767</v>
      </c>
      <c r="E34" s="8"/>
      <c r="F34" s="31">
        <f>(Jul!E34*6)+(Aug!E34*5)+(Sep!E34*4)+(Oct!E34*3)+(Nov!E34*2)+(Dec!E34*1)</f>
        <v>0</v>
      </c>
      <c r="G34" s="8"/>
      <c r="H34" s="31">
        <f>Nov!H34+G34</f>
        <v>24924</v>
      </c>
      <c r="I34" s="31">
        <f t="shared" si="0"/>
        <v>0</v>
      </c>
      <c r="J34" s="31">
        <f t="shared" si="1"/>
        <v>71691</v>
      </c>
    </row>
    <row r="35" spans="1:10" s="1" customFormat="1" ht="15.75" customHeight="1" x14ac:dyDescent="0.2">
      <c r="A35" s="5" t="s">
        <v>29</v>
      </c>
      <c r="B35" s="6" t="s">
        <v>20</v>
      </c>
      <c r="C35" s="7">
        <v>22876</v>
      </c>
      <c r="D35" s="31">
        <f>(Jul!C35*6)+(Aug!C35*5)+(Sep!C35*4)+(Oct!C35*3)+(Nov!C35*2)+(Dec!C35*1)</f>
        <v>376304</v>
      </c>
      <c r="E35" s="8"/>
      <c r="F35" s="31">
        <f>(Jul!E35*6)+(Aug!E35*5)+(Sep!E35*4)+(Oct!E35*3)+(Nov!E35*2)+(Dec!E35*1)</f>
        <v>0</v>
      </c>
      <c r="G35" s="8">
        <v>96506</v>
      </c>
      <c r="H35" s="31">
        <f>Nov!H35+G35</f>
        <v>324332</v>
      </c>
      <c r="I35" s="31">
        <f t="shared" si="0"/>
        <v>119382</v>
      </c>
      <c r="J35" s="31">
        <f t="shared" si="1"/>
        <v>700636</v>
      </c>
    </row>
    <row r="36" spans="1:10" s="11" customFormat="1" ht="15.75" customHeight="1" x14ac:dyDescent="0.2">
      <c r="A36" s="9" t="s">
        <v>32</v>
      </c>
      <c r="B36" s="10" t="s">
        <v>20</v>
      </c>
      <c r="C36" s="7"/>
      <c r="D36" s="31">
        <f>(Jul!C36*6)+(Aug!C36*5)+(Sep!C36*4)+(Oct!C36*3)+(Nov!C36*2)+(Dec!C36*1)</f>
        <v>9924</v>
      </c>
      <c r="E36" s="8"/>
      <c r="F36" s="31">
        <f>(Jul!E36*6)+(Aug!E36*5)+(Sep!E36*4)+(Oct!E36*3)+(Nov!E36*2)+(Dec!E36*1)</f>
        <v>0</v>
      </c>
      <c r="G36" s="8"/>
      <c r="H36" s="31">
        <f>Nov!H36+G36</f>
        <v>1654</v>
      </c>
      <c r="I36" s="31">
        <f t="shared" si="0"/>
        <v>0</v>
      </c>
      <c r="J36" s="31">
        <f t="shared" si="1"/>
        <v>11578</v>
      </c>
    </row>
    <row r="37" spans="1:10" s="1" customFormat="1" ht="15.75" customHeight="1" x14ac:dyDescent="0.2">
      <c r="A37" s="5" t="s">
        <v>33</v>
      </c>
      <c r="B37" s="6" t="s">
        <v>20</v>
      </c>
      <c r="C37" s="7">
        <v>3518</v>
      </c>
      <c r="D37" s="31">
        <f>(Jul!C37*6)+(Aug!C37*5)+(Sep!C37*4)+(Oct!C37*3)+(Nov!C37*2)+(Dec!C37*1)</f>
        <v>31974</v>
      </c>
      <c r="E37" s="8"/>
      <c r="F37" s="31">
        <f>(Jul!E37*6)+(Aug!E37*5)+(Sep!E37*4)+(Oct!E37*3)+(Nov!E37*2)+(Dec!E37*1)</f>
        <v>0</v>
      </c>
      <c r="G37" s="8"/>
      <c r="H37" s="31">
        <f>Nov!H37+G37</f>
        <v>37124</v>
      </c>
      <c r="I37" s="31">
        <f t="shared" si="0"/>
        <v>3518</v>
      </c>
      <c r="J37" s="31">
        <f t="shared" si="1"/>
        <v>69098</v>
      </c>
    </row>
    <row r="38" spans="1:10" s="1" customFormat="1" ht="15.75" customHeight="1" x14ac:dyDescent="0.2">
      <c r="A38" s="5" t="s">
        <v>34</v>
      </c>
      <c r="B38" s="6" t="s">
        <v>20</v>
      </c>
      <c r="C38" s="7">
        <v>2906</v>
      </c>
      <c r="D38" s="31">
        <f>(Jul!C38*6)+(Aug!C38*5)+(Sep!C38*4)+(Oct!C38*3)+(Nov!C38*2)+(Dec!C38*1)</f>
        <v>57475</v>
      </c>
      <c r="E38" s="8"/>
      <c r="F38" s="31">
        <f>(Jul!E38*6)+(Aug!E38*5)+(Sep!E38*4)+(Oct!E38*3)+(Nov!E38*2)+(Dec!E38*1)</f>
        <v>0</v>
      </c>
      <c r="G38" s="8">
        <v>2096</v>
      </c>
      <c r="H38" s="31">
        <f>Nov!H38+G38</f>
        <v>44184</v>
      </c>
      <c r="I38" s="31">
        <f t="shared" si="0"/>
        <v>5002</v>
      </c>
      <c r="J38" s="31">
        <f t="shared" si="1"/>
        <v>101659</v>
      </c>
    </row>
    <row r="39" spans="1:10" s="11" customFormat="1" ht="15.75" customHeight="1" x14ac:dyDescent="0.2">
      <c r="A39" s="9" t="s">
        <v>35</v>
      </c>
      <c r="B39" s="10" t="s">
        <v>20</v>
      </c>
      <c r="C39" s="7">
        <v>17462</v>
      </c>
      <c r="D39" s="31">
        <f>(Jul!C39*6)+(Aug!C39*5)+(Sep!C39*4)+(Oct!C39*3)+(Nov!C39*2)+(Dec!C39*1)</f>
        <v>473572</v>
      </c>
      <c r="E39" s="8"/>
      <c r="F39" s="31">
        <f>(Jul!E39*6)+(Aug!E39*5)+(Sep!E39*4)+(Oct!E39*3)+(Nov!E39*2)+(Dec!E39*1)</f>
        <v>4548</v>
      </c>
      <c r="G39" s="8">
        <v>42289</v>
      </c>
      <c r="H39" s="31">
        <f>Nov!H39+G39</f>
        <v>494518</v>
      </c>
      <c r="I39" s="31">
        <f t="shared" si="0"/>
        <v>59751</v>
      </c>
      <c r="J39" s="31">
        <f t="shared" si="1"/>
        <v>972638</v>
      </c>
    </row>
    <row r="40" spans="1:10" s="1" customFormat="1" ht="15.75" customHeight="1" x14ac:dyDescent="0.2">
      <c r="A40" s="5" t="s">
        <v>38</v>
      </c>
      <c r="B40" s="6" t="s">
        <v>20</v>
      </c>
      <c r="C40" s="7">
        <v>8716</v>
      </c>
      <c r="D40" s="31">
        <f>(Jul!C40*6)+(Aug!C40*5)+(Sep!C40*4)+(Oct!C40*3)+(Nov!C40*2)+(Dec!C40*1)</f>
        <v>325972</v>
      </c>
      <c r="E40" s="8">
        <v>266</v>
      </c>
      <c r="F40" s="31">
        <f>(Jul!E40*6)+(Aug!E40*5)+(Sep!E40*4)+(Oct!E40*3)+(Nov!E40*2)+(Dec!E40*1)</f>
        <v>266</v>
      </c>
      <c r="G40" s="8">
        <v>7749</v>
      </c>
      <c r="H40" s="31">
        <f>Nov!H40+G40</f>
        <v>374226</v>
      </c>
      <c r="I40" s="31">
        <f t="shared" si="0"/>
        <v>16731</v>
      </c>
      <c r="J40" s="31">
        <f t="shared" si="1"/>
        <v>700464</v>
      </c>
    </row>
    <row r="41" spans="1:10" s="11" customFormat="1" ht="15.75" customHeight="1" x14ac:dyDescent="0.2">
      <c r="A41" s="9" t="s">
        <v>39</v>
      </c>
      <c r="B41" s="10" t="s">
        <v>20</v>
      </c>
      <c r="C41" s="7"/>
      <c r="D41" s="31">
        <f>(Jul!C41*6)+(Aug!C41*5)+(Sep!C41*4)+(Oct!C41*3)+(Nov!C41*2)+(Dec!C41*1)</f>
        <v>159960</v>
      </c>
      <c r="E41" s="8"/>
      <c r="F41" s="31">
        <f>(Jul!E41*6)+(Aug!E41*5)+(Sep!E41*4)+(Oct!E41*3)+(Nov!E41*2)+(Dec!E41*1)</f>
        <v>0</v>
      </c>
      <c r="G41" s="8"/>
      <c r="H41" s="31">
        <f>Nov!H41+G41</f>
        <v>170018</v>
      </c>
      <c r="I41" s="31">
        <f t="shared" si="0"/>
        <v>0</v>
      </c>
      <c r="J41" s="31">
        <f t="shared" si="1"/>
        <v>329978</v>
      </c>
    </row>
    <row r="42" spans="1:10" s="1" customFormat="1" ht="15.75" customHeight="1" x14ac:dyDescent="0.2">
      <c r="A42" s="5" t="s">
        <v>41</v>
      </c>
      <c r="B42" s="6" t="s">
        <v>20</v>
      </c>
      <c r="C42" s="7">
        <v>11823</v>
      </c>
      <c r="D42" s="31">
        <f>(Jul!C42*6)+(Aug!C42*5)+(Sep!C42*4)+(Oct!C42*3)+(Nov!C42*2)+(Dec!C42*1)</f>
        <v>197831</v>
      </c>
      <c r="E42" s="8"/>
      <c r="F42" s="31">
        <f>(Jul!E42*6)+(Aug!E42*5)+(Sep!E42*4)+(Oct!E42*3)+(Nov!E42*2)+(Dec!E42*1)</f>
        <v>0</v>
      </c>
      <c r="G42" s="8">
        <v>6368</v>
      </c>
      <c r="H42" s="31">
        <f>Nov!H42+G42</f>
        <v>206789</v>
      </c>
      <c r="I42" s="31">
        <f t="shared" si="0"/>
        <v>18191</v>
      </c>
      <c r="J42" s="31">
        <f t="shared" si="1"/>
        <v>404620</v>
      </c>
    </row>
    <row r="43" spans="1:10" s="1" customFormat="1" ht="15.75" customHeight="1" x14ac:dyDescent="0.2">
      <c r="A43" s="5" t="s">
        <v>42</v>
      </c>
      <c r="B43" s="6" t="s">
        <v>20</v>
      </c>
      <c r="C43" s="7">
        <v>13552</v>
      </c>
      <c r="D43" s="31">
        <f>(Jul!C43*6)+(Aug!C43*5)+(Sep!C43*4)+(Oct!C43*3)+(Nov!C43*2)+(Dec!C43*1)</f>
        <v>172649</v>
      </c>
      <c r="E43" s="8"/>
      <c r="F43" s="31">
        <f>(Jul!E43*6)+(Aug!E43*5)+(Sep!E43*4)+(Oct!E43*3)+(Nov!E43*2)+(Dec!E43*1)</f>
        <v>552</v>
      </c>
      <c r="G43" s="8">
        <v>89148</v>
      </c>
      <c r="H43" s="31">
        <f>Nov!H43+G43</f>
        <v>209716</v>
      </c>
      <c r="I43" s="31">
        <f t="shared" si="0"/>
        <v>102700</v>
      </c>
      <c r="J43" s="31">
        <f t="shared" si="1"/>
        <v>382917</v>
      </c>
    </row>
    <row r="44" spans="1:10" s="11" customFormat="1" ht="15.75" customHeight="1" x14ac:dyDescent="0.2">
      <c r="A44" s="9" t="s">
        <v>43</v>
      </c>
      <c r="B44" s="10" t="s">
        <v>20</v>
      </c>
      <c r="C44" s="7">
        <v>12561</v>
      </c>
      <c r="D44" s="31">
        <f>(Jul!C44*6)+(Aug!C44*5)+(Sep!C44*4)+(Oct!C44*3)+(Nov!C44*2)+(Dec!C44*1)</f>
        <v>239252</v>
      </c>
      <c r="E44" s="8">
        <v>1404</v>
      </c>
      <c r="F44" s="31">
        <f>(Jul!E44*6)+(Aug!E44*5)+(Sep!E44*4)+(Oct!E44*3)+(Nov!E44*2)+(Dec!E44*1)</f>
        <v>2544</v>
      </c>
      <c r="G44" s="8">
        <v>11565</v>
      </c>
      <c r="H44" s="31">
        <f>Nov!H44+G44</f>
        <v>262225</v>
      </c>
      <c r="I44" s="31">
        <f t="shared" si="0"/>
        <v>25530</v>
      </c>
      <c r="J44" s="31">
        <f t="shared" si="1"/>
        <v>504021</v>
      </c>
    </row>
    <row r="45" spans="1:10" s="1" customFormat="1" ht="15.75" customHeight="1" x14ac:dyDescent="0.2">
      <c r="A45" s="5" t="s">
        <v>48</v>
      </c>
      <c r="B45" s="6" t="s">
        <v>20</v>
      </c>
      <c r="C45" s="7"/>
      <c r="D45" s="31">
        <f>(Jul!C45*6)+(Aug!C45*5)+(Sep!C45*4)+(Oct!C45*3)+(Nov!C45*2)+(Dec!C45*1)</f>
        <v>48157</v>
      </c>
      <c r="E45" s="8"/>
      <c r="F45" s="31">
        <f>(Jul!E45*6)+(Aug!E45*5)+(Sep!E45*4)+(Oct!E45*3)+(Nov!E45*2)+(Dec!E45*1)</f>
        <v>0</v>
      </c>
      <c r="G45" s="8"/>
      <c r="H45" s="31">
        <f>Nov!H45+G45</f>
        <v>13219</v>
      </c>
      <c r="I45" s="31">
        <f t="shared" si="0"/>
        <v>0</v>
      </c>
      <c r="J45" s="31">
        <f t="shared" si="1"/>
        <v>61376</v>
      </c>
    </row>
    <row r="46" spans="1:10" s="11" customFormat="1" ht="15.75" customHeight="1" x14ac:dyDescent="0.2">
      <c r="A46" s="9" t="s">
        <v>53</v>
      </c>
      <c r="B46" s="10" t="s">
        <v>20</v>
      </c>
      <c r="C46" s="7">
        <v>3769</v>
      </c>
      <c r="D46" s="31">
        <f>(Jul!C46*6)+(Aug!C46*5)+(Sep!C46*4)+(Oct!C46*3)+(Nov!C46*2)+(Dec!C46*1)</f>
        <v>9799</v>
      </c>
      <c r="E46" s="8"/>
      <c r="F46" s="31">
        <f>(Jul!E46*6)+(Aug!E46*5)+(Sep!E46*4)+(Oct!E46*3)+(Nov!E46*2)+(Dec!E46*1)</f>
        <v>0</v>
      </c>
      <c r="G46" s="8">
        <v>1823</v>
      </c>
      <c r="H46" s="31">
        <f>Nov!H46+G46</f>
        <v>1823</v>
      </c>
      <c r="I46" s="31">
        <f t="shared" si="0"/>
        <v>5592</v>
      </c>
      <c r="J46" s="31">
        <f t="shared" si="1"/>
        <v>11622</v>
      </c>
    </row>
    <row r="47" spans="1:10" s="11" customFormat="1" ht="15.75" customHeight="1" x14ac:dyDescent="0.2">
      <c r="A47" s="9" t="s">
        <v>54</v>
      </c>
      <c r="B47" s="10" t="s">
        <v>20</v>
      </c>
      <c r="C47" s="7">
        <v>27750</v>
      </c>
      <c r="D47" s="31">
        <f>(Jul!C47*6)+(Aug!C47*5)+(Sep!C47*4)+(Oct!C47*3)+(Nov!C47*2)+(Dec!C47*1)</f>
        <v>449671</v>
      </c>
      <c r="E47" s="8">
        <v>538</v>
      </c>
      <c r="F47" s="31">
        <f>(Jul!E47*6)+(Aug!E47*5)+(Sep!E47*4)+(Oct!E47*3)+(Nov!E47*2)+(Dec!E47*1)</f>
        <v>7253</v>
      </c>
      <c r="G47" s="8">
        <v>29475</v>
      </c>
      <c r="H47" s="31">
        <f>Nov!H47+G47</f>
        <v>486311</v>
      </c>
      <c r="I47" s="31">
        <f t="shared" si="0"/>
        <v>57763</v>
      </c>
      <c r="J47" s="31">
        <f t="shared" si="1"/>
        <v>943235</v>
      </c>
    </row>
    <row r="48" spans="1:10" s="11" customFormat="1" ht="15.75" customHeight="1" x14ac:dyDescent="0.2">
      <c r="A48" s="9" t="s">
        <v>55</v>
      </c>
      <c r="B48" s="10" t="s">
        <v>20</v>
      </c>
      <c r="C48" s="7">
        <v>8864</v>
      </c>
      <c r="D48" s="31">
        <f>(Jul!C48*6)+(Aug!C48*5)+(Sep!C48*4)+(Oct!C48*3)+(Nov!C48*2)+(Dec!C48*1)</f>
        <v>376098</v>
      </c>
      <c r="E48" s="8"/>
      <c r="F48" s="31">
        <f>(Jul!E48*6)+(Aug!E48*5)+(Sep!E48*4)+(Oct!E48*3)+(Nov!E48*2)+(Dec!E48*1)</f>
        <v>7080</v>
      </c>
      <c r="G48" s="8">
        <v>3586</v>
      </c>
      <c r="H48" s="31">
        <f>Nov!H48+G48</f>
        <v>217386</v>
      </c>
      <c r="I48" s="31">
        <f t="shared" si="0"/>
        <v>12450</v>
      </c>
      <c r="J48" s="31">
        <f t="shared" si="1"/>
        <v>600564</v>
      </c>
    </row>
    <row r="49" spans="1:10" s="1" customFormat="1" ht="15.75" customHeight="1" x14ac:dyDescent="0.2">
      <c r="A49" s="5" t="s">
        <v>57</v>
      </c>
      <c r="B49" s="6" t="s">
        <v>20</v>
      </c>
      <c r="C49" s="7">
        <v>10184</v>
      </c>
      <c r="D49" s="31">
        <f>(Jul!C49*6)+(Aug!C49*5)+(Sep!C49*4)+(Oct!C49*3)+(Nov!C49*2)+(Dec!C49*1)</f>
        <v>295104</v>
      </c>
      <c r="E49" s="8"/>
      <c r="F49" s="31">
        <f>(Jul!E49*6)+(Aug!E49*5)+(Sep!E49*4)+(Oct!E49*3)+(Nov!E49*2)+(Dec!E49*1)</f>
        <v>0</v>
      </c>
      <c r="G49" s="8">
        <v>6890</v>
      </c>
      <c r="H49" s="31">
        <f>Nov!H49+G49</f>
        <v>111771</v>
      </c>
      <c r="I49" s="31">
        <f t="shared" si="0"/>
        <v>17074</v>
      </c>
      <c r="J49" s="31">
        <f t="shared" si="1"/>
        <v>406875</v>
      </c>
    </row>
    <row r="50" spans="1:10" s="1" customFormat="1" ht="15.75" customHeight="1" x14ac:dyDescent="0.2">
      <c r="A50" s="5" t="s">
        <v>58</v>
      </c>
      <c r="B50" s="6" t="s">
        <v>20</v>
      </c>
      <c r="C50" s="7">
        <v>6196</v>
      </c>
      <c r="D50" s="31">
        <f>(Jul!C50*6)+(Aug!C50*5)+(Sep!C50*4)+(Oct!C50*3)+(Nov!C50*2)+(Dec!C50*1)</f>
        <v>136122</v>
      </c>
      <c r="E50" s="8"/>
      <c r="F50" s="31">
        <f>(Jul!E50*6)+(Aug!E50*5)+(Sep!E50*4)+(Oct!E50*3)+(Nov!E50*2)+(Dec!E50*1)</f>
        <v>0</v>
      </c>
      <c r="G50" s="8">
        <v>6196</v>
      </c>
      <c r="H50" s="31">
        <f>Nov!H50+G50</f>
        <v>27608</v>
      </c>
      <c r="I50" s="31">
        <f t="shared" si="0"/>
        <v>12392</v>
      </c>
      <c r="J50" s="31">
        <f t="shared" si="1"/>
        <v>163730</v>
      </c>
    </row>
    <row r="51" spans="1:10" s="1" customFormat="1" ht="15.75" customHeight="1" x14ac:dyDescent="0.2">
      <c r="A51" s="5" t="s">
        <v>59</v>
      </c>
      <c r="B51" s="6" t="s">
        <v>20</v>
      </c>
      <c r="C51" s="7">
        <v>20872</v>
      </c>
      <c r="D51" s="31">
        <f>(Jul!C51*6)+(Aug!C51*5)+(Sep!C51*4)+(Oct!C51*3)+(Nov!C51*2)+(Dec!C51*1)</f>
        <v>553061</v>
      </c>
      <c r="E51" s="8"/>
      <c r="F51" s="31">
        <f>(Jul!E51*6)+(Aug!E51*5)+(Sep!E51*4)+(Oct!E51*3)+(Nov!E51*2)+(Dec!E51*1)</f>
        <v>1904</v>
      </c>
      <c r="G51" s="8">
        <v>52262</v>
      </c>
      <c r="H51" s="31">
        <f>Nov!H51+G51</f>
        <v>550298</v>
      </c>
      <c r="I51" s="31">
        <f t="shared" si="0"/>
        <v>73134</v>
      </c>
      <c r="J51" s="31">
        <f t="shared" si="1"/>
        <v>1105263</v>
      </c>
    </row>
    <row r="52" spans="1:10" s="1" customFormat="1" ht="15.75" customHeight="1" x14ac:dyDescent="0.2">
      <c r="A52" s="5" t="s">
        <v>60</v>
      </c>
      <c r="B52" s="6" t="s">
        <v>20</v>
      </c>
      <c r="C52" s="7">
        <v>133</v>
      </c>
      <c r="D52" s="31">
        <f>(Jul!C52*6)+(Aug!C52*5)+(Sep!C52*4)+(Oct!C52*3)+(Nov!C52*2)+(Dec!C52*1)</f>
        <v>120189</v>
      </c>
      <c r="E52" s="8">
        <v>1520</v>
      </c>
      <c r="F52" s="31">
        <f>(Jul!E52*6)+(Aug!E52*5)+(Sep!E52*4)+(Oct!E52*3)+(Nov!E52*2)+(Dec!E52*1)</f>
        <v>1520</v>
      </c>
      <c r="G52" s="8">
        <v>3966</v>
      </c>
      <c r="H52" s="31">
        <f>Nov!H52+G52</f>
        <v>44086</v>
      </c>
      <c r="I52" s="31">
        <f t="shared" si="0"/>
        <v>5619</v>
      </c>
      <c r="J52" s="31">
        <f t="shared" si="1"/>
        <v>165795</v>
      </c>
    </row>
    <row r="53" spans="1:10" s="1" customFormat="1" ht="15.75" customHeight="1" x14ac:dyDescent="0.2">
      <c r="A53" s="5" t="s">
        <v>64</v>
      </c>
      <c r="B53" s="6" t="s">
        <v>20</v>
      </c>
      <c r="C53" s="7"/>
      <c r="D53" s="31">
        <f>(Jul!C53*6)+(Aug!C53*5)+(Sep!C53*4)+(Oct!C53*3)+(Nov!C53*2)+(Dec!C53*1)</f>
        <v>667</v>
      </c>
      <c r="E53" s="8"/>
      <c r="F53" s="31">
        <f>(Jul!E53*6)+(Aug!E53*5)+(Sep!E53*4)+(Oct!E53*3)+(Nov!E53*2)+(Dec!E53*1)</f>
        <v>0</v>
      </c>
      <c r="G53" s="8"/>
      <c r="H53" s="31">
        <f>Nov!H53+G53</f>
        <v>2384</v>
      </c>
      <c r="I53" s="31">
        <f t="shared" si="0"/>
        <v>0</v>
      </c>
      <c r="J53" s="31">
        <f t="shared" si="1"/>
        <v>3051</v>
      </c>
    </row>
    <row r="54" spans="1:10" s="1" customFormat="1" ht="15.75" customHeight="1" x14ac:dyDescent="0.2">
      <c r="A54" s="5" t="s">
        <v>65</v>
      </c>
      <c r="B54" s="6" t="s">
        <v>20</v>
      </c>
      <c r="C54" s="7">
        <v>14053</v>
      </c>
      <c r="D54" s="31">
        <f>(Jul!C54*6)+(Aug!C54*5)+(Sep!C54*4)+(Oct!C54*3)+(Nov!C54*2)+(Dec!C54*1)</f>
        <v>209103</v>
      </c>
      <c r="E54" s="8"/>
      <c r="F54" s="31">
        <f>(Jul!E54*6)+(Aug!E54*5)+(Sep!E54*4)+(Oct!E54*3)+(Nov!E54*2)+(Dec!E54*1)</f>
        <v>0</v>
      </c>
      <c r="G54" s="8">
        <v>55111</v>
      </c>
      <c r="H54" s="31">
        <f>Nov!H54+G54</f>
        <v>95491</v>
      </c>
      <c r="I54" s="31">
        <f t="shared" si="0"/>
        <v>69164</v>
      </c>
      <c r="J54" s="31">
        <f t="shared" si="1"/>
        <v>304594</v>
      </c>
    </row>
    <row r="55" spans="1:10" s="1" customFormat="1" ht="15.75" customHeight="1" x14ac:dyDescent="0.2">
      <c r="A55" s="5" t="s">
        <v>66</v>
      </c>
      <c r="B55" s="6" t="s">
        <v>20</v>
      </c>
      <c r="C55" s="7">
        <v>20209</v>
      </c>
      <c r="D55" s="31">
        <f>(Jul!C55*6)+(Aug!C55*5)+(Sep!C55*4)+(Oct!C55*3)+(Nov!C55*2)+(Dec!C55*1)</f>
        <v>352123</v>
      </c>
      <c r="E55" s="8"/>
      <c r="F55" s="31">
        <f>(Jul!E55*6)+(Aug!E55*5)+(Sep!E55*4)+(Oct!E55*3)+(Nov!E55*2)+(Dec!E55*1)</f>
        <v>8092</v>
      </c>
      <c r="G55" s="8">
        <v>21190</v>
      </c>
      <c r="H55" s="31">
        <f>Nov!H55+G55</f>
        <v>283032</v>
      </c>
      <c r="I55" s="31">
        <f t="shared" si="0"/>
        <v>41399</v>
      </c>
      <c r="J55" s="31">
        <f t="shared" si="1"/>
        <v>643247</v>
      </c>
    </row>
    <row r="56" spans="1:10" s="11" customFormat="1" ht="15.75" customHeight="1" x14ac:dyDescent="0.2">
      <c r="A56" s="9" t="s">
        <v>67</v>
      </c>
      <c r="B56" s="10" t="s">
        <v>20</v>
      </c>
      <c r="C56" s="7"/>
      <c r="D56" s="31">
        <f>(Jul!C56*6)+(Aug!C56*5)+(Sep!C56*4)+(Oct!C56*3)+(Nov!C56*2)+(Dec!C56*1)</f>
        <v>39189</v>
      </c>
      <c r="E56" s="8"/>
      <c r="F56" s="31">
        <f>(Jul!E56*6)+(Aug!E56*5)+(Sep!E56*4)+(Oct!E56*3)+(Nov!E56*2)+(Dec!E56*1)</f>
        <v>0</v>
      </c>
      <c r="G56" s="8"/>
      <c r="H56" s="31">
        <f>Nov!H56+G56</f>
        <v>95566</v>
      </c>
      <c r="I56" s="31">
        <f t="shared" si="0"/>
        <v>0</v>
      </c>
      <c r="J56" s="31">
        <f t="shared" si="1"/>
        <v>134755</v>
      </c>
    </row>
    <row r="57" spans="1:10" s="1" customFormat="1" ht="15.75" customHeight="1" x14ac:dyDescent="0.2">
      <c r="A57" s="5" t="s">
        <v>68</v>
      </c>
      <c r="B57" s="6" t="s">
        <v>20</v>
      </c>
      <c r="C57" s="7">
        <v>2970</v>
      </c>
      <c r="D57" s="31">
        <f>(Jul!C57*6)+(Aug!C57*5)+(Sep!C57*4)+(Oct!C57*3)+(Nov!C57*2)+(Dec!C57*1)</f>
        <v>118777</v>
      </c>
      <c r="E57" s="8"/>
      <c r="F57" s="31">
        <f>(Jul!E57*6)+(Aug!E57*5)+(Sep!E57*4)+(Oct!E57*3)+(Nov!E57*2)+(Dec!E57*1)</f>
        <v>0</v>
      </c>
      <c r="G57" s="8">
        <v>13302</v>
      </c>
      <c r="H57" s="31">
        <f>Nov!H57+G57</f>
        <v>128719</v>
      </c>
      <c r="I57" s="31">
        <f t="shared" si="0"/>
        <v>16272</v>
      </c>
      <c r="J57" s="31">
        <f t="shared" si="1"/>
        <v>247496</v>
      </c>
    </row>
    <row r="58" spans="1:10" s="11" customFormat="1" ht="15.75" customHeight="1" x14ac:dyDescent="0.2">
      <c r="A58" s="9" t="s">
        <v>69</v>
      </c>
      <c r="B58" s="10" t="s">
        <v>20</v>
      </c>
      <c r="C58" s="7"/>
      <c r="D58" s="31">
        <f>(Jul!C58*6)+(Aug!C58*5)+(Sep!C58*4)+(Oct!C58*3)+(Nov!C58*2)+(Dec!C58*1)</f>
        <v>12021</v>
      </c>
      <c r="E58" s="8"/>
      <c r="F58" s="31">
        <f>(Jul!E58*6)+(Aug!E58*5)+(Sep!E58*4)+(Oct!E58*3)+(Nov!E58*2)+(Dec!E58*1)</f>
        <v>0</v>
      </c>
      <c r="G58" s="8"/>
      <c r="H58" s="31">
        <f>Nov!H58+G58</f>
        <v>21371</v>
      </c>
      <c r="I58" s="31">
        <f t="shared" si="0"/>
        <v>0</v>
      </c>
      <c r="J58" s="31">
        <f t="shared" si="1"/>
        <v>33392</v>
      </c>
    </row>
    <row r="59" spans="1:10" s="1" customFormat="1" ht="15.75" customHeight="1" x14ac:dyDescent="0.2">
      <c r="A59" s="5" t="s">
        <v>70</v>
      </c>
      <c r="B59" s="6" t="s">
        <v>20</v>
      </c>
      <c r="C59" s="7">
        <v>6586</v>
      </c>
      <c r="D59" s="31">
        <f>(Jul!C59*6)+(Aug!C59*5)+(Sep!C59*4)+(Oct!C59*3)+(Nov!C59*2)+(Dec!C59*1)</f>
        <v>31378</v>
      </c>
      <c r="E59" s="8"/>
      <c r="F59" s="31">
        <f>(Jul!E59*6)+(Aug!E59*5)+(Sep!E59*4)+(Oct!E59*3)+(Nov!E59*2)+(Dec!E59*1)</f>
        <v>0</v>
      </c>
      <c r="G59" s="8">
        <v>6586</v>
      </c>
      <c r="H59" s="31">
        <f>Nov!H59+G59</f>
        <v>46836</v>
      </c>
      <c r="I59" s="31">
        <f t="shared" si="0"/>
        <v>13172</v>
      </c>
      <c r="J59" s="31">
        <f t="shared" si="1"/>
        <v>78214</v>
      </c>
    </row>
    <row r="60" spans="1:10" s="11" customFormat="1" ht="15.75" customHeight="1" x14ac:dyDescent="0.2">
      <c r="A60" s="9" t="s">
        <v>71</v>
      </c>
      <c r="B60" s="10" t="s">
        <v>20</v>
      </c>
      <c r="C60" s="7">
        <v>39602</v>
      </c>
      <c r="D60" s="31">
        <f>(Jul!C60*6)+(Aug!C60*5)+(Sep!C60*4)+(Oct!C60*3)+(Nov!C60*2)+(Dec!C60*1)</f>
        <v>929907</v>
      </c>
      <c r="E60" s="8">
        <v>549</v>
      </c>
      <c r="F60" s="31">
        <f>(Jul!E60*6)+(Aug!E60*5)+(Sep!E60*4)+(Oct!E60*3)+(Nov!E60*2)+(Dec!E60*1)</f>
        <v>26550</v>
      </c>
      <c r="G60" s="8">
        <v>121422</v>
      </c>
      <c r="H60" s="31">
        <f>Nov!H60+G60</f>
        <v>1091273</v>
      </c>
      <c r="I60" s="31">
        <f t="shared" si="0"/>
        <v>161573</v>
      </c>
      <c r="J60" s="31">
        <f t="shared" si="1"/>
        <v>2047730</v>
      </c>
    </row>
    <row r="61" spans="1:10" s="1" customFormat="1" ht="15.75" customHeight="1" x14ac:dyDescent="0.2">
      <c r="A61" s="5" t="s">
        <v>72</v>
      </c>
      <c r="B61" s="6" t="s">
        <v>20</v>
      </c>
      <c r="C61" s="7"/>
      <c r="D61" s="31">
        <f>(Jul!C61*6)+(Aug!C61*5)+(Sep!C61*4)+(Oct!C61*3)+(Nov!C61*2)+(Dec!C61*1)</f>
        <v>82860</v>
      </c>
      <c r="E61" s="8"/>
      <c r="F61" s="31">
        <f>(Jul!E61*6)+(Aug!E61*5)+(Sep!E61*4)+(Oct!E61*3)+(Nov!E61*2)+(Dec!E61*1)</f>
        <v>0</v>
      </c>
      <c r="G61" s="8"/>
      <c r="H61" s="31">
        <f>Nov!H61+G61</f>
        <v>75694</v>
      </c>
      <c r="I61" s="31">
        <f t="shared" si="0"/>
        <v>0</v>
      </c>
      <c r="J61" s="31">
        <f t="shared" si="1"/>
        <v>158554</v>
      </c>
    </row>
    <row r="62" spans="1:10" s="11" customFormat="1" ht="15.75" customHeight="1" x14ac:dyDescent="0.2">
      <c r="A62" s="9" t="s">
        <v>73</v>
      </c>
      <c r="B62" s="10" t="s">
        <v>20</v>
      </c>
      <c r="C62" s="7"/>
      <c r="D62" s="31">
        <f>(Jul!C62*6)+(Aug!C62*5)+(Sep!C62*4)+(Oct!C62*3)+(Nov!C62*2)+(Dec!C62*1)</f>
        <v>19825</v>
      </c>
      <c r="E62" s="8"/>
      <c r="F62" s="31">
        <f>(Jul!E62*6)+(Aug!E62*5)+(Sep!E62*4)+(Oct!E62*3)+(Nov!E62*2)+(Dec!E62*1)</f>
        <v>0</v>
      </c>
      <c r="G62" s="8"/>
      <c r="H62" s="31">
        <f>Nov!H62+G62</f>
        <v>10793</v>
      </c>
      <c r="I62" s="31">
        <f t="shared" si="0"/>
        <v>0</v>
      </c>
      <c r="J62" s="31">
        <f t="shared" si="1"/>
        <v>30618</v>
      </c>
    </row>
    <row r="63" spans="1:10" s="1" customFormat="1" ht="15.75" customHeight="1" x14ac:dyDescent="0.2">
      <c r="A63" s="5" t="s">
        <v>126</v>
      </c>
      <c r="B63" s="6" t="s">
        <v>20</v>
      </c>
      <c r="C63" s="7">
        <v>7649</v>
      </c>
      <c r="D63" s="31">
        <f>(Jul!C63*6)+(Aug!C63*5)+(Sep!C63*4)+(Oct!C63*3)+(Nov!C63*2)+(Dec!C63*1)</f>
        <v>199911</v>
      </c>
      <c r="E63" s="8"/>
      <c r="F63" s="31">
        <f>(Jul!E63*6)+(Aug!E63*5)+(Sep!E63*4)+(Oct!E63*3)+(Nov!E63*2)+(Dec!E63*1)</f>
        <v>0</v>
      </c>
      <c r="G63" s="8">
        <v>19825</v>
      </c>
      <c r="H63" s="31">
        <f>Nov!H63+G63</f>
        <v>233652</v>
      </c>
      <c r="I63" s="31">
        <f t="shared" si="0"/>
        <v>27474</v>
      </c>
      <c r="J63" s="31">
        <f t="shared" si="1"/>
        <v>433563</v>
      </c>
    </row>
    <row r="64" spans="1:10" s="1" customFormat="1" ht="15.75" customHeight="1" x14ac:dyDescent="0.2">
      <c r="A64" s="5" t="s">
        <v>74</v>
      </c>
      <c r="B64" s="6" t="s">
        <v>20</v>
      </c>
      <c r="C64" s="7">
        <v>366</v>
      </c>
      <c r="D64" s="31">
        <f>(Jul!C64*6)+(Aug!C64*5)+(Sep!C64*4)+(Oct!C64*3)+(Nov!C64*2)+(Dec!C64*1)</f>
        <v>366</v>
      </c>
      <c r="E64" s="8"/>
      <c r="F64" s="31">
        <f>(Jul!E64*6)+(Aug!E64*5)+(Sep!E64*4)+(Oct!E64*3)+(Nov!E64*2)+(Dec!E64*1)</f>
        <v>0</v>
      </c>
      <c r="G64" s="8">
        <v>650</v>
      </c>
      <c r="H64" s="31">
        <f>Nov!H64+G64</f>
        <v>650</v>
      </c>
      <c r="I64" s="31">
        <f t="shared" ref="I64:I71" si="2">C64+E64+G64</f>
        <v>1016</v>
      </c>
      <c r="J64" s="31">
        <f t="shared" ref="J64:J71" si="3">D64+F64+H64</f>
        <v>1016</v>
      </c>
    </row>
    <row r="65" spans="1:10" s="11" customFormat="1" ht="15.75" customHeight="1" x14ac:dyDescent="0.2">
      <c r="A65" s="9" t="s">
        <v>76</v>
      </c>
      <c r="B65" s="10" t="s">
        <v>20</v>
      </c>
      <c r="C65" s="7"/>
      <c r="D65" s="31">
        <f>(Jul!C65*6)+(Aug!C65*5)+(Sep!C65*4)+(Oct!C65*3)+(Nov!C65*2)+(Dec!C65*1)</f>
        <v>30020</v>
      </c>
      <c r="E65" s="8"/>
      <c r="F65" s="31">
        <f>(Jul!E65*6)+(Aug!E65*5)+(Sep!E65*4)+(Oct!E65*3)+(Nov!E65*2)+(Dec!E65*1)</f>
        <v>1515</v>
      </c>
      <c r="G65" s="8"/>
      <c r="H65" s="31">
        <f>Nov!H65+G65</f>
        <v>3939</v>
      </c>
      <c r="I65" s="31">
        <f t="shared" si="2"/>
        <v>0</v>
      </c>
      <c r="J65" s="31">
        <f t="shared" si="3"/>
        <v>35474</v>
      </c>
    </row>
    <row r="66" spans="1:10" s="11" customFormat="1" ht="15.75" customHeight="1" x14ac:dyDescent="0.2">
      <c r="A66" s="9" t="s">
        <v>77</v>
      </c>
      <c r="B66" s="10" t="s">
        <v>20</v>
      </c>
      <c r="C66" s="7">
        <v>407</v>
      </c>
      <c r="D66" s="31">
        <f>(Jul!C66*6)+(Aug!C66*5)+(Sep!C66*4)+(Oct!C66*3)+(Nov!C66*2)+(Dec!C66*1)</f>
        <v>25530</v>
      </c>
      <c r="E66" s="8"/>
      <c r="F66" s="31">
        <f>(Jul!E66*6)+(Aug!E66*5)+(Sep!E66*4)+(Oct!E66*3)+(Nov!E66*2)+(Dec!E66*1)</f>
        <v>0</v>
      </c>
      <c r="G66" s="8"/>
      <c r="H66" s="31">
        <f>Nov!H66+G66</f>
        <v>3145</v>
      </c>
      <c r="I66" s="31">
        <f t="shared" si="2"/>
        <v>407</v>
      </c>
      <c r="J66" s="31">
        <f t="shared" si="3"/>
        <v>28675</v>
      </c>
    </row>
    <row r="67" spans="1:10" s="11" customFormat="1" ht="15.75" customHeight="1" x14ac:dyDescent="0.2">
      <c r="A67" s="9" t="s">
        <v>78</v>
      </c>
      <c r="B67" s="10" t="s">
        <v>20</v>
      </c>
      <c r="C67" s="7"/>
      <c r="D67" s="31">
        <f>(Jul!C67*6)+(Aug!C67*5)+(Sep!C67*4)+(Oct!C67*3)+(Nov!C67*2)+(Dec!C67*1)</f>
        <v>0</v>
      </c>
      <c r="E67" s="8"/>
      <c r="F67" s="31">
        <f>(Jul!E67*6)+(Aug!E67*5)+(Sep!E67*4)+(Oct!E67*3)+(Nov!E67*2)+(Dec!E67*1)</f>
        <v>0</v>
      </c>
      <c r="G67" s="8"/>
      <c r="H67" s="31">
        <f>Nov!H67+G67</f>
        <v>0</v>
      </c>
      <c r="I67" s="31">
        <f t="shared" si="2"/>
        <v>0</v>
      </c>
      <c r="J67" s="31">
        <f t="shared" si="3"/>
        <v>0</v>
      </c>
    </row>
    <row r="68" spans="1:10" s="1" customFormat="1" ht="15.75" customHeight="1" x14ac:dyDescent="0.2">
      <c r="A68" s="5" t="s">
        <v>79</v>
      </c>
      <c r="B68" s="6" t="s">
        <v>20</v>
      </c>
      <c r="C68" s="7"/>
      <c r="D68" s="31">
        <f>(Jul!C68*6)+(Aug!C68*5)+(Sep!C68*4)+(Oct!C68*3)+(Nov!C68*2)+(Dec!C68*1)</f>
        <v>8798</v>
      </c>
      <c r="E68" s="8"/>
      <c r="F68" s="31">
        <f>(Jul!E68*6)+(Aug!E68*5)+(Sep!E68*4)+(Oct!E68*3)+(Nov!E68*2)+(Dec!E68*1)</f>
        <v>0</v>
      </c>
      <c r="G68" s="8"/>
      <c r="H68" s="31">
        <f>Nov!H68+G68</f>
        <v>31668</v>
      </c>
      <c r="I68" s="31">
        <f t="shared" si="2"/>
        <v>0</v>
      </c>
      <c r="J68" s="31">
        <f t="shared" si="3"/>
        <v>40466</v>
      </c>
    </row>
    <row r="69" spans="1:10" s="11" customFormat="1" ht="15.75" customHeight="1" x14ac:dyDescent="0.2">
      <c r="A69" s="9" t="s">
        <v>83</v>
      </c>
      <c r="B69" s="10" t="s">
        <v>20</v>
      </c>
      <c r="C69" s="7">
        <v>3068</v>
      </c>
      <c r="D69" s="31">
        <f>(Jul!C69*6)+(Aug!C69*5)+(Sep!C69*4)+(Oct!C69*3)+(Nov!C69*2)+(Dec!C69*1)</f>
        <v>38364</v>
      </c>
      <c r="E69" s="8"/>
      <c r="F69" s="31">
        <f>(Jul!E69*6)+(Aug!E69*5)+(Sep!E69*4)+(Oct!E69*3)+(Nov!E69*2)+(Dec!E69*1)</f>
        <v>0</v>
      </c>
      <c r="G69" s="8"/>
      <c r="H69" s="31">
        <f>Nov!H69+G69</f>
        <v>75644</v>
      </c>
      <c r="I69" s="31">
        <f t="shared" si="2"/>
        <v>3068</v>
      </c>
      <c r="J69" s="31">
        <f t="shared" si="3"/>
        <v>114008</v>
      </c>
    </row>
    <row r="70" spans="1:10" s="11" customFormat="1" ht="15.75" customHeight="1" x14ac:dyDescent="0.2">
      <c r="A70" s="9" t="s">
        <v>85</v>
      </c>
      <c r="B70" s="10" t="s">
        <v>20</v>
      </c>
      <c r="C70" s="7">
        <v>3015</v>
      </c>
      <c r="D70" s="31">
        <f>(Jul!C70*6)+(Aug!C70*5)+(Sep!C70*4)+(Oct!C70*3)+(Nov!C70*2)+(Dec!C70*1)</f>
        <v>44926</v>
      </c>
      <c r="E70" s="8"/>
      <c r="F70" s="31">
        <f>(Jul!E70*6)+(Aug!E70*5)+(Sep!E70*4)+(Oct!E70*3)+(Nov!E70*2)+(Dec!E70*1)</f>
        <v>0</v>
      </c>
      <c r="G70" s="8">
        <v>9455</v>
      </c>
      <c r="H70" s="31">
        <f>Nov!H70+G70</f>
        <v>32422</v>
      </c>
      <c r="I70" s="31">
        <f t="shared" si="2"/>
        <v>12470</v>
      </c>
      <c r="J70" s="31">
        <f t="shared" si="3"/>
        <v>77348</v>
      </c>
    </row>
    <row r="71" spans="1:10" s="1" customFormat="1" ht="15.75" customHeight="1" x14ac:dyDescent="0.2">
      <c r="A71" s="5" t="s">
        <v>86</v>
      </c>
      <c r="B71" s="6" t="s">
        <v>20</v>
      </c>
      <c r="C71" s="7">
        <v>13365</v>
      </c>
      <c r="D71" s="31">
        <f>(Jul!C71*6)+(Aug!C71*5)+(Sep!C71*4)+(Oct!C71*3)+(Nov!C71*2)+(Dec!C71*1)</f>
        <v>316376</v>
      </c>
      <c r="E71" s="8"/>
      <c r="F71" s="31">
        <f>(Jul!E71*6)+(Aug!E71*5)+(Sep!E71*4)+(Oct!E71*3)+(Nov!E71*2)+(Dec!E71*1)</f>
        <v>0</v>
      </c>
      <c r="G71" s="8">
        <v>17612</v>
      </c>
      <c r="H71" s="31">
        <f>Nov!H71+G71</f>
        <v>401662</v>
      </c>
      <c r="I71" s="31">
        <f t="shared" si="2"/>
        <v>30977</v>
      </c>
      <c r="J71" s="31">
        <f t="shared" si="3"/>
        <v>718038</v>
      </c>
    </row>
    <row r="72" spans="1:10" s="3" customFormat="1" ht="21.75" x14ac:dyDescent="0.2">
      <c r="A72" s="19" t="s">
        <v>123</v>
      </c>
      <c r="B72" s="2"/>
      <c r="C72" s="32">
        <f t="shared" ref="C72:J72" si="4">SUM(C5:C31)</f>
        <v>41993</v>
      </c>
      <c r="D72" s="32">
        <f t="shared" si="4"/>
        <v>2236263</v>
      </c>
      <c r="E72" s="32">
        <f t="shared" si="4"/>
        <v>772</v>
      </c>
      <c r="F72" s="32">
        <f t="shared" si="4"/>
        <v>112680</v>
      </c>
      <c r="G72" s="32">
        <f t="shared" si="4"/>
        <v>239915</v>
      </c>
      <c r="H72" s="32">
        <f t="shared" si="4"/>
        <v>1440697</v>
      </c>
      <c r="I72" s="32">
        <f t="shared" si="4"/>
        <v>282680</v>
      </c>
      <c r="J72" s="32">
        <f t="shared" si="4"/>
        <v>3789640</v>
      </c>
    </row>
    <row r="73" spans="1:10" s="3" customFormat="1" ht="21.75" x14ac:dyDescent="0.2">
      <c r="A73" s="19" t="s">
        <v>124</v>
      </c>
      <c r="B73" s="2"/>
      <c r="C73" s="32">
        <f t="shared" ref="C73:J73" si="5">SUM(C32:C71)</f>
        <v>299931</v>
      </c>
      <c r="D73" s="32">
        <f t="shared" si="5"/>
        <v>6980736</v>
      </c>
      <c r="E73" s="32">
        <f t="shared" si="5"/>
        <v>4277</v>
      </c>
      <c r="F73" s="32">
        <f t="shared" si="5"/>
        <v>69348</v>
      </c>
      <c r="G73" s="32">
        <f t="shared" si="5"/>
        <v>655944</v>
      </c>
      <c r="H73" s="32">
        <f t="shared" si="5"/>
        <v>6532203</v>
      </c>
      <c r="I73" s="32">
        <f t="shared" si="5"/>
        <v>960152</v>
      </c>
      <c r="J73" s="32">
        <f t="shared" si="5"/>
        <v>13582287</v>
      </c>
    </row>
    <row r="74" spans="1:10" s="3" customFormat="1" ht="15.75" customHeight="1" x14ac:dyDescent="0.2">
      <c r="A74" s="17" t="s">
        <v>87</v>
      </c>
      <c r="B74" s="2"/>
      <c r="C74" s="32">
        <f>SUM(C72:C73)</f>
        <v>341924</v>
      </c>
      <c r="D74" s="32">
        <f t="shared" ref="D74:J74" si="6">SUM(D72:D73)</f>
        <v>9216999</v>
      </c>
      <c r="E74" s="32">
        <f t="shared" si="6"/>
        <v>5049</v>
      </c>
      <c r="F74" s="32">
        <f t="shared" si="6"/>
        <v>182028</v>
      </c>
      <c r="G74" s="32">
        <f t="shared" si="6"/>
        <v>895859</v>
      </c>
      <c r="H74" s="32">
        <f t="shared" si="6"/>
        <v>7972900</v>
      </c>
      <c r="I74" s="32">
        <f t="shared" si="6"/>
        <v>1242832</v>
      </c>
      <c r="J74" s="32">
        <f t="shared" si="6"/>
        <v>17371927</v>
      </c>
    </row>
    <row r="75" spans="1:10" x14ac:dyDescent="0.2">
      <c r="A75" s="12"/>
      <c r="B75" s="2"/>
      <c r="C75" s="2"/>
      <c r="D75" s="34"/>
      <c r="E75" s="2"/>
      <c r="F75" s="34"/>
      <c r="G75" s="2"/>
      <c r="H75" s="34"/>
      <c r="I75" s="40"/>
      <c r="J75" s="45"/>
    </row>
    <row r="76" spans="1:10" x14ac:dyDescent="0.2">
      <c r="A76" s="12"/>
      <c r="B76" s="2"/>
      <c r="C76" s="2"/>
      <c r="D76" s="34"/>
      <c r="E76" s="2"/>
      <c r="F76" s="34"/>
      <c r="G76" s="2"/>
      <c r="H76" s="34"/>
      <c r="I76" s="40"/>
      <c r="J76" s="45"/>
    </row>
    <row r="77" spans="1:10" x14ac:dyDescent="0.2">
      <c r="A77" s="12"/>
      <c r="B77" s="2"/>
      <c r="C77" s="2"/>
      <c r="D77" s="34"/>
      <c r="E77" s="2"/>
      <c r="F77" s="34"/>
      <c r="G77" s="2"/>
      <c r="H77" s="34"/>
    </row>
    <row r="78" spans="1:10" x14ac:dyDescent="0.2">
      <c r="C78" s="50"/>
      <c r="D78" s="50"/>
      <c r="E78" s="50"/>
      <c r="F78" s="50"/>
      <c r="G78" s="50"/>
      <c r="H78" s="50"/>
      <c r="I78" s="50"/>
      <c r="J78" s="50"/>
    </row>
  </sheetData>
  <sheetProtection password="B68E" sheet="1" objects="1" scenarios="1"/>
  <mergeCells count="1">
    <mergeCell ref="A1:J1"/>
  </mergeCells>
  <phoneticPr fontId="4" type="noConversion"/>
  <conditionalFormatting sqref="B75:H77 A2:A74 B3:B74 A1:XFD1 C2:IV74">
    <cfRule type="expression" dxfId="6" priority="51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pane ySplit="4" topLeftCell="A53" activePane="bottomLeft" state="frozen"/>
      <selection pane="bottomLeft" activeCell="H61" sqref="H61"/>
    </sheetView>
  </sheetViews>
  <sheetFormatPr defaultRowHeight="12.75" x14ac:dyDescent="0.2"/>
  <cols>
    <col min="1" max="1" width="19" bestFit="1" customWidth="1"/>
    <col min="3" max="3" width="15.7109375" customWidth="1"/>
    <col min="4" max="4" width="15.7109375" style="39" customWidth="1"/>
    <col min="5" max="5" width="15.7109375" customWidth="1"/>
    <col min="6" max="6" width="15.7109375" style="39" customWidth="1"/>
    <col min="7" max="7" width="15.7109375" customWidth="1"/>
    <col min="8" max="10" width="15.7109375" style="39" customWidth="1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x14ac:dyDescent="0.2">
      <c r="A2" s="1" t="s">
        <v>133</v>
      </c>
      <c r="D2" s="27"/>
      <c r="F2" s="27"/>
      <c r="H2" s="27"/>
      <c r="I2" s="27"/>
      <c r="J2" s="27"/>
    </row>
    <row r="3" spans="1:10" s="3" customFormat="1" x14ac:dyDescent="0.2">
      <c r="A3" s="2"/>
      <c r="B3" s="2"/>
      <c r="C3" s="2"/>
      <c r="D3" s="34"/>
      <c r="E3" s="2"/>
      <c r="F3" s="34"/>
      <c r="G3" s="2"/>
      <c r="H3" s="34"/>
      <c r="I3" s="34"/>
      <c r="J3" s="34"/>
    </row>
    <row r="4" spans="1:10" s="4" customFormat="1" ht="20.25" customHeight="1" x14ac:dyDescent="0.2">
      <c r="A4" s="4" t="s">
        <v>0</v>
      </c>
      <c r="B4" s="4" t="s">
        <v>1</v>
      </c>
      <c r="C4" s="4" t="s">
        <v>6</v>
      </c>
      <c r="D4" s="35" t="s">
        <v>11</v>
      </c>
      <c r="E4" s="4" t="s">
        <v>96</v>
      </c>
      <c r="F4" s="35" t="s">
        <v>14</v>
      </c>
      <c r="G4" s="4" t="s">
        <v>97</v>
      </c>
      <c r="H4" s="35" t="s">
        <v>88</v>
      </c>
      <c r="I4" s="35" t="s">
        <v>98</v>
      </c>
      <c r="J4" s="35" t="s">
        <v>18</v>
      </c>
    </row>
    <row r="5" spans="1:10" s="11" customFormat="1" ht="15.75" customHeight="1" x14ac:dyDescent="0.2">
      <c r="A5" s="9" t="s">
        <v>21</v>
      </c>
      <c r="B5" s="10" t="s">
        <v>22</v>
      </c>
      <c r="C5" s="7">
        <v>7940</v>
      </c>
      <c r="D5" s="31">
        <f>(Jul!C5*7)+(Aug!C5*6)+(Sep!C5*5)+(Oct!C5*4)+(Nov!C5*3)+(Dec!C5*2)+(Jan!C5*1)</f>
        <v>317614</v>
      </c>
      <c r="E5" s="8"/>
      <c r="F5" s="31">
        <f>(Jul!E5*7)+(Aug!E5*6)+(Sep!E5*5)+(Oct!E5*4)+(Nov!E5*3)+(Dec!E5*2)+(Jan!E5*1)</f>
        <v>14404</v>
      </c>
      <c r="G5" s="8">
        <v>32713</v>
      </c>
      <c r="H5" s="31">
        <f>Dec!H5+G5</f>
        <v>374861</v>
      </c>
      <c r="I5" s="31">
        <f t="shared" ref="I5:I63" si="0">C5+E5+G5</f>
        <v>40653</v>
      </c>
      <c r="J5" s="31">
        <f t="shared" ref="J5:J63" si="1">D5+F5+H5</f>
        <v>706879</v>
      </c>
    </row>
    <row r="6" spans="1:10" s="11" customFormat="1" ht="15.75" customHeight="1" x14ac:dyDescent="0.2">
      <c r="A6" s="9" t="s">
        <v>23</v>
      </c>
      <c r="B6" s="10" t="s">
        <v>22</v>
      </c>
      <c r="C6" s="7"/>
      <c r="D6" s="31">
        <f>(Jul!C6*7)+(Aug!C6*6)+(Sep!C6*5)+(Oct!C6*4)+(Nov!C6*3)+(Dec!C6*2)+(Jan!C6*1)</f>
        <v>4005</v>
      </c>
      <c r="E6" s="8"/>
      <c r="F6" s="31">
        <f>(Jul!E6*7)+(Aug!E6*6)+(Sep!E6*5)+(Oct!E6*4)+(Nov!E6*3)+(Dec!E6*2)+(Jan!E6*1)</f>
        <v>0</v>
      </c>
      <c r="G6" s="8"/>
      <c r="H6" s="31">
        <f>Dec!H6+G6</f>
        <v>3136</v>
      </c>
      <c r="I6" s="31">
        <f t="shared" si="0"/>
        <v>0</v>
      </c>
      <c r="J6" s="31">
        <f t="shared" si="1"/>
        <v>7141</v>
      </c>
    </row>
    <row r="7" spans="1:10" s="1" customFormat="1" ht="15.75" customHeight="1" x14ac:dyDescent="0.2">
      <c r="A7" s="5" t="s">
        <v>24</v>
      </c>
      <c r="B7" s="6" t="s">
        <v>22</v>
      </c>
      <c r="C7" s="7"/>
      <c r="D7" s="31">
        <f>(Jul!C7*7)+(Aug!C7*6)+(Sep!C7*5)+(Oct!C7*4)+(Nov!C7*3)+(Dec!C7*2)+(Jan!C7*1)</f>
        <v>57096</v>
      </c>
      <c r="E7" s="8"/>
      <c r="F7" s="31">
        <f>(Jul!E7*7)+(Aug!E7*6)+(Sep!E7*5)+(Oct!E7*4)+(Nov!E7*3)+(Dec!E7*2)+(Jan!E7*1)</f>
        <v>0</v>
      </c>
      <c r="G7" s="8"/>
      <c r="H7" s="31">
        <f>Dec!H7+G7</f>
        <v>16520</v>
      </c>
      <c r="I7" s="31">
        <f t="shared" si="0"/>
        <v>0</v>
      </c>
      <c r="J7" s="31">
        <f t="shared" si="1"/>
        <v>73616</v>
      </c>
    </row>
    <row r="8" spans="1:10" s="11" customFormat="1" ht="15.75" customHeight="1" x14ac:dyDescent="0.2">
      <c r="A8" s="9" t="s">
        <v>25</v>
      </c>
      <c r="B8" s="10" t="s">
        <v>22</v>
      </c>
      <c r="C8" s="7"/>
      <c r="D8" s="31">
        <f>(Jul!C8*7)+(Aug!C8*6)+(Sep!C8*5)+(Oct!C8*4)+(Nov!C8*3)+(Dec!C8*2)+(Jan!C8*1)</f>
        <v>21414</v>
      </c>
      <c r="E8" s="8"/>
      <c r="F8" s="31">
        <f>(Jul!E8*7)+(Aug!E8*6)+(Sep!E8*5)+(Oct!E8*4)+(Nov!E8*3)+(Dec!E8*2)+(Jan!E8*1)</f>
        <v>0</v>
      </c>
      <c r="G8" s="8"/>
      <c r="H8" s="31">
        <f>Dec!H8+G8</f>
        <v>21216</v>
      </c>
      <c r="I8" s="31">
        <f t="shared" si="0"/>
        <v>0</v>
      </c>
      <c r="J8" s="31">
        <f t="shared" si="1"/>
        <v>42630</v>
      </c>
    </row>
    <row r="9" spans="1:10" s="1" customFormat="1" ht="15.75" customHeight="1" x14ac:dyDescent="0.2">
      <c r="A9" s="5" t="s">
        <v>27</v>
      </c>
      <c r="B9" s="6" t="s">
        <v>22</v>
      </c>
      <c r="C9" s="7">
        <v>4993</v>
      </c>
      <c r="D9" s="31">
        <f>(Jul!C9*7)+(Aug!C9*6)+(Sep!C9*5)+(Oct!C9*4)+(Nov!C9*3)+(Dec!C9*2)+(Jan!C9*1)</f>
        <v>113046</v>
      </c>
      <c r="E9" s="8"/>
      <c r="F9" s="31">
        <f>(Jul!E9*7)+(Aug!E9*6)+(Sep!E9*5)+(Oct!E9*4)+(Nov!E9*3)+(Dec!E9*2)+(Jan!E9*1)</f>
        <v>0</v>
      </c>
      <c r="G9" s="8">
        <v>23030</v>
      </c>
      <c r="H9" s="31">
        <f>Dec!H9+G9</f>
        <v>161979</v>
      </c>
      <c r="I9" s="31">
        <f t="shared" si="0"/>
        <v>28023</v>
      </c>
      <c r="J9" s="31">
        <f t="shared" si="1"/>
        <v>275025</v>
      </c>
    </row>
    <row r="10" spans="1:10" s="1" customFormat="1" ht="15.75" customHeight="1" x14ac:dyDescent="0.2">
      <c r="A10" s="5" t="s">
        <v>30</v>
      </c>
      <c r="B10" s="6" t="s">
        <v>22</v>
      </c>
      <c r="C10" s="7"/>
      <c r="D10" s="31">
        <f>(Jul!C10*7)+(Aug!C10*6)+(Sep!C10*5)+(Oct!C10*4)+(Nov!C10*3)+(Dec!C10*2)+(Jan!C10*1)</f>
        <v>907635</v>
      </c>
      <c r="E10" s="8"/>
      <c r="F10" s="31">
        <f>(Jul!E10*7)+(Aug!E10*6)+(Sep!E10*5)+(Oct!E10*4)+(Nov!E10*3)+(Dec!E10*2)+(Jan!E10*1)</f>
        <v>7240</v>
      </c>
      <c r="G10" s="8"/>
      <c r="H10" s="31">
        <f>Dec!H10+G10</f>
        <v>304482</v>
      </c>
      <c r="I10" s="31">
        <f t="shared" si="0"/>
        <v>0</v>
      </c>
      <c r="J10" s="31">
        <f t="shared" si="1"/>
        <v>1219357</v>
      </c>
    </row>
    <row r="11" spans="1:10" s="1" customFormat="1" ht="15.75" customHeight="1" x14ac:dyDescent="0.2">
      <c r="A11" s="5" t="s">
        <v>31</v>
      </c>
      <c r="B11" s="6" t="s">
        <v>22</v>
      </c>
      <c r="C11" s="7"/>
      <c r="D11" s="31">
        <f>(Jul!C11*7)+(Aug!C11*6)+(Sep!C11*5)+(Oct!C11*4)+(Nov!C11*3)+(Dec!C11*2)+(Jan!C11*1)</f>
        <v>73852</v>
      </c>
      <c r="E11" s="8"/>
      <c r="F11" s="31">
        <f>(Jul!E11*7)+(Aug!E11*6)+(Sep!E11*5)+(Oct!E11*4)+(Nov!E11*3)+(Dec!E11*2)+(Jan!E11*1)</f>
        <v>117750</v>
      </c>
      <c r="G11" s="8"/>
      <c r="H11" s="31">
        <f>Dec!H11+G11</f>
        <v>61523</v>
      </c>
      <c r="I11" s="31">
        <f t="shared" si="0"/>
        <v>0</v>
      </c>
      <c r="J11" s="31">
        <f t="shared" si="1"/>
        <v>253125</v>
      </c>
    </row>
    <row r="12" spans="1:10" s="11" customFormat="1" ht="15.75" customHeight="1" x14ac:dyDescent="0.2">
      <c r="A12" s="9" t="s">
        <v>36</v>
      </c>
      <c r="B12" s="10" t="s">
        <v>22</v>
      </c>
      <c r="C12" s="7"/>
      <c r="D12" s="31">
        <f>(Jul!C12*7)+(Aug!C12*6)+(Sep!C12*5)+(Oct!C12*4)+(Nov!C12*3)+(Dec!C12*2)+(Jan!C12*1)</f>
        <v>13438</v>
      </c>
      <c r="E12" s="8"/>
      <c r="F12" s="31">
        <f>(Jul!E12*7)+(Aug!E12*6)+(Sep!E12*5)+(Oct!E12*4)+(Nov!E12*3)+(Dec!E12*2)+(Jan!E12*1)</f>
        <v>0</v>
      </c>
      <c r="G12" s="8"/>
      <c r="H12" s="31">
        <f>Dec!H12+G12</f>
        <v>2976</v>
      </c>
      <c r="I12" s="31">
        <f t="shared" si="0"/>
        <v>0</v>
      </c>
      <c r="J12" s="31">
        <f t="shared" si="1"/>
        <v>16414</v>
      </c>
    </row>
    <row r="13" spans="1:10" s="1" customFormat="1" ht="15.75" customHeight="1" x14ac:dyDescent="0.2">
      <c r="A13" s="5" t="s">
        <v>37</v>
      </c>
      <c r="B13" s="6" t="s">
        <v>22</v>
      </c>
      <c r="C13" s="7"/>
      <c r="D13" s="31">
        <f>(Jul!C13*7)+(Aug!C13*6)+(Sep!C13*5)+(Oct!C13*4)+(Nov!C13*3)+(Dec!C13*2)+(Jan!C13*1)</f>
        <v>80307</v>
      </c>
      <c r="E13" s="8"/>
      <c r="F13" s="31">
        <f>(Jul!E13*7)+(Aug!E13*6)+(Sep!E13*5)+(Oct!E13*4)+(Nov!E13*3)+(Dec!E13*2)+(Jan!E13*1)</f>
        <v>0</v>
      </c>
      <c r="G13" s="8"/>
      <c r="H13" s="31">
        <f>Dec!H13+G13</f>
        <v>16474</v>
      </c>
      <c r="I13" s="31">
        <f t="shared" si="0"/>
        <v>0</v>
      </c>
      <c r="J13" s="31">
        <f t="shared" si="1"/>
        <v>96781</v>
      </c>
    </row>
    <row r="14" spans="1:10" s="1" customFormat="1" ht="15.75" customHeight="1" x14ac:dyDescent="0.2">
      <c r="A14" s="5" t="s">
        <v>40</v>
      </c>
      <c r="B14" s="6" t="s">
        <v>22</v>
      </c>
      <c r="C14" s="7">
        <v>1448</v>
      </c>
      <c r="D14" s="31">
        <f>(Jul!C14*7)+(Aug!C14*6)+(Sep!C14*5)+(Oct!C14*4)+(Nov!C14*3)+(Dec!C14*2)+(Jan!C14*1)</f>
        <v>38605</v>
      </c>
      <c r="E14" s="8"/>
      <c r="F14" s="31">
        <f>(Jul!E14*7)+(Aug!E14*6)+(Sep!E14*5)+(Oct!E14*4)+(Nov!E14*3)+(Dec!E14*2)+(Jan!E14*1)</f>
        <v>0</v>
      </c>
      <c r="G14" s="8">
        <v>1725</v>
      </c>
      <c r="H14" s="31">
        <f>Dec!H14+G14</f>
        <v>49219</v>
      </c>
      <c r="I14" s="31">
        <f t="shared" si="0"/>
        <v>3173</v>
      </c>
      <c r="J14" s="31">
        <f t="shared" si="1"/>
        <v>87824</v>
      </c>
    </row>
    <row r="15" spans="1:10" s="1" customFormat="1" ht="15.75" customHeight="1" x14ac:dyDescent="0.2">
      <c r="A15" s="5" t="s">
        <v>44</v>
      </c>
      <c r="B15" s="6" t="s">
        <v>22</v>
      </c>
      <c r="C15" s="7">
        <v>1177</v>
      </c>
      <c r="D15" s="31">
        <f>(Jul!C15*7)+(Aug!C15*6)+(Sep!C15*5)+(Oct!C15*4)+(Nov!C15*3)+(Dec!C15*2)+(Jan!C15*1)</f>
        <v>1177</v>
      </c>
      <c r="E15" s="8"/>
      <c r="F15" s="31">
        <f>(Jul!E15*7)+(Aug!E15*6)+(Sep!E15*5)+(Oct!E15*4)+(Nov!E15*3)+(Dec!E15*2)+(Jan!E15*1)</f>
        <v>0</v>
      </c>
      <c r="G15" s="8"/>
      <c r="H15" s="31">
        <f>Dec!H15+G15</f>
        <v>0</v>
      </c>
      <c r="I15" s="31">
        <f t="shared" si="0"/>
        <v>1177</v>
      </c>
      <c r="J15" s="31">
        <f t="shared" si="1"/>
        <v>1177</v>
      </c>
    </row>
    <row r="16" spans="1:10" s="1" customFormat="1" ht="15.75" customHeight="1" x14ac:dyDescent="0.2">
      <c r="A16" s="5" t="s">
        <v>45</v>
      </c>
      <c r="B16" s="6" t="s">
        <v>22</v>
      </c>
      <c r="C16" s="7"/>
      <c r="D16" s="31">
        <f>(Jul!C16*7)+(Aug!C16*6)+(Sep!C16*5)+(Oct!C16*4)+(Nov!C16*3)+(Dec!C16*2)+(Jan!C16*1)</f>
        <v>132935</v>
      </c>
      <c r="E16" s="8"/>
      <c r="F16" s="31">
        <f>(Jul!E16*7)+(Aug!E16*6)+(Sep!E16*5)+(Oct!E16*4)+(Nov!E16*3)+(Dec!E16*2)+(Jan!E16*1)</f>
        <v>0</v>
      </c>
      <c r="G16" s="8"/>
      <c r="H16" s="31">
        <f>Dec!H16+G16</f>
        <v>43112</v>
      </c>
      <c r="I16" s="31">
        <f t="shared" si="0"/>
        <v>0</v>
      </c>
      <c r="J16" s="31">
        <f t="shared" si="1"/>
        <v>176047</v>
      </c>
    </row>
    <row r="17" spans="1:10" s="1" customFormat="1" ht="15.75" customHeight="1" x14ac:dyDescent="0.2">
      <c r="A17" s="5" t="s">
        <v>46</v>
      </c>
      <c r="B17" s="6" t="s">
        <v>22</v>
      </c>
      <c r="C17" s="7"/>
      <c r="D17" s="31">
        <f>(Jul!C17*7)+(Aug!C17*6)+(Sep!C17*5)+(Oct!C17*4)+(Nov!C17*3)+(Dec!C17*2)+(Jan!C17*1)</f>
        <v>33731</v>
      </c>
      <c r="E17" s="8"/>
      <c r="F17" s="31">
        <f>(Jul!E17*7)+(Aug!E17*6)+(Sep!E17*5)+(Oct!E17*4)+(Nov!E17*3)+(Dec!E17*2)+(Jan!E17*1)</f>
        <v>0</v>
      </c>
      <c r="G17" s="8"/>
      <c r="H17" s="31">
        <f>Dec!H17+G17</f>
        <v>27815</v>
      </c>
      <c r="I17" s="31">
        <f t="shared" si="0"/>
        <v>0</v>
      </c>
      <c r="J17" s="31">
        <f t="shared" si="1"/>
        <v>61546</v>
      </c>
    </row>
    <row r="18" spans="1:10" s="11" customFormat="1" ht="15.75" customHeight="1" x14ac:dyDescent="0.2">
      <c r="A18" s="9" t="s">
        <v>47</v>
      </c>
      <c r="B18" s="10" t="s">
        <v>22</v>
      </c>
      <c r="C18" s="7"/>
      <c r="D18" s="31">
        <f>(Jul!C18*7)+(Aug!C18*6)+(Sep!C18*5)+(Oct!C18*4)+(Nov!C18*3)+(Dec!C18*2)+(Jan!C18*1)</f>
        <v>7417</v>
      </c>
      <c r="E18" s="8"/>
      <c r="F18" s="31">
        <f>(Jul!E18*7)+(Aug!E18*6)+(Sep!E18*5)+(Oct!E18*4)+(Nov!E18*3)+(Dec!E18*2)+(Jan!E18*1)</f>
        <v>0</v>
      </c>
      <c r="G18" s="8"/>
      <c r="H18" s="31">
        <f>Dec!H18+G18</f>
        <v>2139</v>
      </c>
      <c r="I18" s="31">
        <f t="shared" si="0"/>
        <v>0</v>
      </c>
      <c r="J18" s="31">
        <f t="shared" si="1"/>
        <v>9556</v>
      </c>
    </row>
    <row r="19" spans="1:10" s="11" customFormat="1" ht="15.75" customHeight="1" x14ac:dyDescent="0.2">
      <c r="A19" s="9" t="s">
        <v>49</v>
      </c>
      <c r="B19" s="10" t="s">
        <v>22</v>
      </c>
      <c r="C19" s="7"/>
      <c r="D19" s="31">
        <f>(Jul!C19*7)+(Aug!C19*6)+(Sep!C19*5)+(Oct!C19*4)+(Nov!C19*3)+(Dec!C19*2)+(Jan!C19*1)</f>
        <v>10262</v>
      </c>
      <c r="E19" s="8"/>
      <c r="F19" s="31">
        <f>(Jul!E19*7)+(Aug!E19*6)+(Sep!E19*5)+(Oct!E19*4)+(Nov!E19*3)+(Dec!E19*2)+(Jan!E19*1)</f>
        <v>0</v>
      </c>
      <c r="G19" s="8"/>
      <c r="H19" s="31">
        <f>Dec!H19+G19</f>
        <v>4002</v>
      </c>
      <c r="I19" s="31">
        <f t="shared" si="0"/>
        <v>0</v>
      </c>
      <c r="J19" s="31">
        <f t="shared" si="1"/>
        <v>14264</v>
      </c>
    </row>
    <row r="20" spans="1:10" s="1" customFormat="1" ht="15.75" customHeight="1" x14ac:dyDescent="0.2">
      <c r="A20" s="5" t="s">
        <v>50</v>
      </c>
      <c r="B20" s="6" t="s">
        <v>22</v>
      </c>
      <c r="C20" s="7"/>
      <c r="D20" s="31">
        <f>(Jul!C20*7)+(Aug!C20*6)+(Sep!C20*5)+(Oct!C20*4)+(Nov!C20*3)+(Dec!C20*2)+(Jan!C20*1)</f>
        <v>0</v>
      </c>
      <c r="E20" s="8"/>
      <c r="F20" s="31">
        <f>(Jul!E20*7)+(Aug!E20*6)+(Sep!E20*5)+(Oct!E20*4)+(Nov!E20*3)+(Dec!E20*2)+(Jan!E20*1)</f>
        <v>0</v>
      </c>
      <c r="G20" s="8"/>
      <c r="H20" s="31">
        <f>Dec!H20+G20</f>
        <v>0</v>
      </c>
      <c r="I20" s="31">
        <f t="shared" si="0"/>
        <v>0</v>
      </c>
      <c r="J20" s="31">
        <f t="shared" si="1"/>
        <v>0</v>
      </c>
    </row>
    <row r="21" spans="1:10" s="1" customFormat="1" ht="15.75" customHeight="1" x14ac:dyDescent="0.2">
      <c r="A21" s="5" t="s">
        <v>141</v>
      </c>
      <c r="B21" s="6" t="s">
        <v>22</v>
      </c>
      <c r="C21" s="7">
        <v>2252</v>
      </c>
      <c r="D21" s="31">
        <f>(Jul!C21*7)+(Aug!C21*6)+(Sep!C21*5)+(Oct!C21*4)+(Nov!C21*3)+(Dec!C21*2)+(Jan!C21*1)</f>
        <v>25759</v>
      </c>
      <c r="E21" s="8"/>
      <c r="F21" s="31">
        <f>(Jul!E21*7)+(Aug!E21*6)+(Sep!E21*5)+(Oct!E21*4)+(Nov!E21*3)+(Dec!E21*2)+(Jan!E21*1)</f>
        <v>0</v>
      </c>
      <c r="G21" s="8">
        <v>1456</v>
      </c>
      <c r="H21" s="31">
        <f>Dec!H21+G21</f>
        <v>26676</v>
      </c>
      <c r="I21" s="31">
        <f t="shared" si="0"/>
        <v>3708</v>
      </c>
      <c r="J21" s="31">
        <f t="shared" si="1"/>
        <v>52435</v>
      </c>
    </row>
    <row r="22" spans="1:10" s="1" customFormat="1" ht="15.75" customHeight="1" x14ac:dyDescent="0.2">
      <c r="A22" s="5" t="s">
        <v>51</v>
      </c>
      <c r="B22" s="6" t="s">
        <v>22</v>
      </c>
      <c r="C22" s="7">
        <v>1335</v>
      </c>
      <c r="D22" s="31">
        <f>(Jul!C22*7)+(Aug!C22*6)+(Sep!C22*5)+(Oct!C22*4)+(Nov!C22*3)+(Dec!C22*2)+(Jan!C22*1)</f>
        <v>26952</v>
      </c>
      <c r="E22" s="8"/>
      <c r="F22" s="31">
        <f>(Jul!E22*7)+(Aug!E22*6)+(Sep!E22*5)+(Oct!E22*4)+(Nov!E22*3)+(Dec!E22*2)+(Jan!E22*1)</f>
        <v>0</v>
      </c>
      <c r="G22" s="8">
        <v>4797</v>
      </c>
      <c r="H22" s="31">
        <f>Dec!H22+G22</f>
        <v>21160</v>
      </c>
      <c r="I22" s="31">
        <f t="shared" si="0"/>
        <v>6132</v>
      </c>
      <c r="J22" s="31">
        <f t="shared" si="1"/>
        <v>48112</v>
      </c>
    </row>
    <row r="23" spans="1:10" s="1" customFormat="1" ht="15.75" customHeight="1" x14ac:dyDescent="0.2">
      <c r="A23" s="5" t="s">
        <v>52</v>
      </c>
      <c r="B23" s="6" t="s">
        <v>22</v>
      </c>
      <c r="C23" s="7"/>
      <c r="D23" s="31">
        <f>(Jul!C23*7)+(Aug!C23*6)+(Sep!C23*5)+(Oct!C23*4)+(Nov!C23*3)+(Dec!C23*2)+(Jan!C23*1)</f>
        <v>619521</v>
      </c>
      <c r="E23" s="8"/>
      <c r="F23" s="31">
        <f>(Jul!E23*7)+(Aug!E23*6)+(Sep!E23*5)+(Oct!E23*4)+(Nov!E23*3)+(Dec!E23*2)+(Jan!E23*1)</f>
        <v>0</v>
      </c>
      <c r="G23" s="8"/>
      <c r="H23" s="31">
        <f>Dec!H23+G23</f>
        <v>0</v>
      </c>
      <c r="I23" s="31">
        <f t="shared" si="0"/>
        <v>0</v>
      </c>
      <c r="J23" s="31">
        <f t="shared" si="1"/>
        <v>619521</v>
      </c>
    </row>
    <row r="24" spans="1:10" s="11" customFormat="1" ht="15.75" customHeight="1" x14ac:dyDescent="0.2">
      <c r="A24" s="9" t="s">
        <v>56</v>
      </c>
      <c r="B24" s="10" t="s">
        <v>22</v>
      </c>
      <c r="C24" s="7"/>
      <c r="D24" s="31">
        <f>(Jul!C24*7)+(Aug!C24*6)+(Sep!C24*5)+(Oct!C24*4)+(Nov!C24*3)+(Dec!C24*2)+(Jan!C24*1)</f>
        <v>35446</v>
      </c>
      <c r="E24" s="8"/>
      <c r="F24" s="31">
        <f>(Jul!E24*7)+(Aug!E24*6)+(Sep!E24*5)+(Oct!E24*4)+(Nov!E24*3)+(Dec!E24*2)+(Jan!E24*1)</f>
        <v>0</v>
      </c>
      <c r="G24" s="8"/>
      <c r="H24" s="31">
        <f>Dec!H24+G24</f>
        <v>79346</v>
      </c>
      <c r="I24" s="31">
        <f t="shared" si="0"/>
        <v>0</v>
      </c>
      <c r="J24" s="31">
        <f t="shared" si="1"/>
        <v>114792</v>
      </c>
    </row>
    <row r="25" spans="1:10" s="1" customFormat="1" ht="15.75" customHeight="1" x14ac:dyDescent="0.2">
      <c r="A25" s="5" t="s">
        <v>62</v>
      </c>
      <c r="B25" s="6" t="s">
        <v>22</v>
      </c>
      <c r="C25" s="7"/>
      <c r="D25" s="31">
        <f>(Jul!C25*7)+(Aug!C25*6)+(Sep!C25*5)+(Oct!C25*4)+(Nov!C25*3)+(Dec!C25*2)+(Jan!C25*1)</f>
        <v>27054</v>
      </c>
      <c r="E25" s="8"/>
      <c r="F25" s="31">
        <f>(Jul!E25*7)+(Aug!E25*6)+(Sep!E25*5)+(Oct!E25*4)+(Nov!E25*3)+(Dec!E25*2)+(Jan!E25*1)</f>
        <v>0</v>
      </c>
      <c r="G25" s="8"/>
      <c r="H25" s="31">
        <f>Dec!H25+G25</f>
        <v>14000</v>
      </c>
      <c r="I25" s="31">
        <f t="shared" si="0"/>
        <v>0</v>
      </c>
      <c r="J25" s="31">
        <f t="shared" si="1"/>
        <v>41054</v>
      </c>
    </row>
    <row r="26" spans="1:10" s="1" customFormat="1" ht="15.75" customHeight="1" x14ac:dyDescent="0.2">
      <c r="A26" s="5" t="s">
        <v>63</v>
      </c>
      <c r="B26" s="6" t="s">
        <v>22</v>
      </c>
      <c r="C26" s="7">
        <v>885</v>
      </c>
      <c r="D26" s="31">
        <f>(Jul!C26*7)+(Aug!C26*6)+(Sep!C26*5)+(Oct!C26*4)+(Nov!C26*3)+(Dec!C26*2)+(Jan!C26*1)</f>
        <v>30875</v>
      </c>
      <c r="E26" s="8"/>
      <c r="F26" s="31">
        <f>(Jul!E26*7)+(Aug!E26*6)+(Sep!E26*5)+(Oct!E26*4)+(Nov!E26*3)+(Dec!E26*2)+(Jan!E26*1)</f>
        <v>0</v>
      </c>
      <c r="G26" s="8"/>
      <c r="H26" s="31">
        <f>Dec!H26+G26</f>
        <v>30103</v>
      </c>
      <c r="I26" s="31">
        <f t="shared" si="0"/>
        <v>885</v>
      </c>
      <c r="J26" s="31">
        <f t="shared" si="1"/>
        <v>60978</v>
      </c>
    </row>
    <row r="27" spans="1:10" s="1" customFormat="1" ht="15.75" customHeight="1" x14ac:dyDescent="0.2">
      <c r="A27" s="5" t="s">
        <v>75</v>
      </c>
      <c r="B27" s="6" t="s">
        <v>22</v>
      </c>
      <c r="C27" s="7"/>
      <c r="D27" s="31">
        <f>(Jul!C27*7)+(Aug!C27*6)+(Sep!C27*5)+(Oct!C27*4)+(Nov!C27*3)+(Dec!C27*2)+(Jan!C27*1)</f>
        <v>37528</v>
      </c>
      <c r="E27" s="8"/>
      <c r="F27" s="31">
        <f>(Jul!E27*7)+(Aug!E27*6)+(Sep!E27*5)+(Oct!E27*4)+(Nov!E27*3)+(Dec!E27*2)+(Jan!E27*1)</f>
        <v>0</v>
      </c>
      <c r="G27" s="8"/>
      <c r="H27" s="31">
        <f>Dec!H27+G27</f>
        <v>43826</v>
      </c>
      <c r="I27" s="31">
        <f t="shared" si="0"/>
        <v>0</v>
      </c>
      <c r="J27" s="31">
        <f t="shared" si="1"/>
        <v>81354</v>
      </c>
    </row>
    <row r="28" spans="1:10" s="1" customFormat="1" ht="15.75" customHeight="1" x14ac:dyDescent="0.2">
      <c r="A28" s="5" t="s">
        <v>80</v>
      </c>
      <c r="B28" s="6" t="s">
        <v>22</v>
      </c>
      <c r="C28" s="7"/>
      <c r="D28" s="31">
        <f>(Jul!C28*7)+(Aug!C28*6)+(Sep!C28*5)+(Oct!C28*4)+(Nov!C28*3)+(Dec!C28*2)+(Jan!C28*1)</f>
        <v>9345</v>
      </c>
      <c r="E28" s="8"/>
      <c r="F28" s="31">
        <f>(Jul!E28*7)+(Aug!E28*6)+(Sep!E28*5)+(Oct!E28*4)+(Nov!E28*3)+(Dec!E28*2)+(Jan!E28*1)</f>
        <v>0</v>
      </c>
      <c r="G28" s="8"/>
      <c r="H28" s="31">
        <f>Dec!H28+G28</f>
        <v>19384</v>
      </c>
      <c r="I28" s="31">
        <f t="shared" si="0"/>
        <v>0</v>
      </c>
      <c r="J28" s="31">
        <f t="shared" si="1"/>
        <v>28729</v>
      </c>
    </row>
    <row r="29" spans="1:10" s="1" customFormat="1" ht="15.75" customHeight="1" x14ac:dyDescent="0.2">
      <c r="A29" s="5" t="s">
        <v>81</v>
      </c>
      <c r="B29" s="6" t="s">
        <v>22</v>
      </c>
      <c r="C29" s="7"/>
      <c r="D29" s="31">
        <f>(Jul!C29*7)+(Aug!C29*6)+(Sep!C29*5)+(Oct!C29*4)+(Nov!C29*3)+(Dec!C29*2)+(Jan!C29*1)</f>
        <v>13329</v>
      </c>
      <c r="E29" s="8"/>
      <c r="F29" s="31">
        <f>(Jul!E29*7)+(Aug!E29*6)+(Sep!E29*5)+(Oct!E29*4)+(Nov!E29*3)+(Dec!E29*2)+(Jan!E29*1)</f>
        <v>0</v>
      </c>
      <c r="G29" s="8"/>
      <c r="H29" s="31">
        <f>Dec!H29+G29</f>
        <v>14763</v>
      </c>
      <c r="I29" s="31">
        <f t="shared" si="0"/>
        <v>0</v>
      </c>
      <c r="J29" s="31">
        <f t="shared" si="1"/>
        <v>28092</v>
      </c>
    </row>
    <row r="30" spans="1:10" s="1" customFormat="1" ht="15.75" customHeight="1" x14ac:dyDescent="0.2">
      <c r="A30" s="5" t="s">
        <v>82</v>
      </c>
      <c r="B30" s="6" t="s">
        <v>22</v>
      </c>
      <c r="C30" s="7"/>
      <c r="D30" s="31">
        <f>(Jul!C30*7)+(Aug!C30*6)+(Sep!C30*5)+(Oct!C30*4)+(Nov!C30*3)+(Dec!C30*2)+(Jan!C30*1)</f>
        <v>22530</v>
      </c>
      <c r="E30" s="8"/>
      <c r="F30" s="31">
        <f>(Jul!E30*7)+(Aug!E30*6)+(Sep!E30*5)+(Oct!E30*4)+(Nov!E30*3)+(Dec!E30*2)+(Jan!E30*1)</f>
        <v>1544</v>
      </c>
      <c r="G30" s="8"/>
      <c r="H30" s="31">
        <f>Dec!H30+G30</f>
        <v>67905</v>
      </c>
      <c r="I30" s="31">
        <f t="shared" si="0"/>
        <v>0</v>
      </c>
      <c r="J30" s="31">
        <f t="shared" si="1"/>
        <v>91979</v>
      </c>
    </row>
    <row r="31" spans="1:10" s="11" customFormat="1" ht="15.75" customHeight="1" x14ac:dyDescent="0.2">
      <c r="A31" s="9" t="s">
        <v>84</v>
      </c>
      <c r="B31" s="10" t="s">
        <v>22</v>
      </c>
      <c r="C31" s="7">
        <v>6400</v>
      </c>
      <c r="D31" s="31">
        <f>(Jul!C31*7)+(Aug!C31*6)+(Sep!C31*5)+(Oct!C31*4)+(Nov!C31*3)+(Dec!C31*2)+(Jan!C31*1)</f>
        <v>93718</v>
      </c>
      <c r="E31" s="8"/>
      <c r="F31" s="31">
        <f>(Jul!E31*7)+(Aug!E31*6)+(Sep!E31*5)+(Oct!E31*4)+(Nov!E31*3)+(Dec!E31*2)+(Jan!E31*1)</f>
        <v>0</v>
      </c>
      <c r="G31" s="8">
        <v>56801</v>
      </c>
      <c r="H31" s="31">
        <f>Dec!H31+G31</f>
        <v>154602</v>
      </c>
      <c r="I31" s="31">
        <f t="shared" si="0"/>
        <v>63201</v>
      </c>
      <c r="J31" s="31">
        <f t="shared" si="1"/>
        <v>248320</v>
      </c>
    </row>
    <row r="32" spans="1:10" s="1" customFormat="1" ht="15.75" customHeight="1" x14ac:dyDescent="0.2">
      <c r="A32" s="5" t="s">
        <v>19</v>
      </c>
      <c r="B32" s="6" t="s">
        <v>20</v>
      </c>
      <c r="C32" s="7"/>
      <c r="D32" s="31">
        <f>(Jul!C32*7)+(Aug!C32*6)+(Sep!C32*5)+(Oct!C32*4)+(Nov!C32*3)+(Dec!C32*2)+(Jan!C32*1)</f>
        <v>42418</v>
      </c>
      <c r="E32" s="8"/>
      <c r="F32" s="31">
        <f>(Jul!E32*7)+(Aug!E32*6)+(Sep!E32*5)+(Oct!E32*4)+(Nov!E32*3)+(Dec!E32*2)+(Jan!E32*1)</f>
        <v>8778</v>
      </c>
      <c r="G32" s="8"/>
      <c r="H32" s="31">
        <f>Dec!H32+G32</f>
        <v>51411</v>
      </c>
      <c r="I32" s="31">
        <f t="shared" si="0"/>
        <v>0</v>
      </c>
      <c r="J32" s="31">
        <f t="shared" si="1"/>
        <v>102607</v>
      </c>
    </row>
    <row r="33" spans="1:10" s="1" customFormat="1" ht="15.75" customHeight="1" x14ac:dyDescent="0.2">
      <c r="A33" s="5" t="s">
        <v>26</v>
      </c>
      <c r="B33" s="6" t="s">
        <v>20</v>
      </c>
      <c r="C33" s="7">
        <v>13423</v>
      </c>
      <c r="D33" s="31">
        <f>(Jul!C33*7)+(Aug!C33*6)+(Sep!C33*5)+(Oct!C33*4)+(Nov!C33*3)+(Dec!C33*2)+(Jan!C33*1)</f>
        <v>523793</v>
      </c>
      <c r="E33" s="8"/>
      <c r="F33" s="31">
        <f>(Jul!E33*7)+(Aug!E33*6)+(Sep!E33*5)+(Oct!E33*4)+(Nov!E33*3)+(Dec!E33*2)+(Jan!E33*1)</f>
        <v>0</v>
      </c>
      <c r="G33" s="8"/>
      <c r="H33" s="31">
        <f>Dec!H33+G33</f>
        <v>244639</v>
      </c>
      <c r="I33" s="31">
        <f t="shared" si="0"/>
        <v>13423</v>
      </c>
      <c r="J33" s="31">
        <f t="shared" si="1"/>
        <v>768432</v>
      </c>
    </row>
    <row r="34" spans="1:10" s="1" customFormat="1" ht="15.75" customHeight="1" x14ac:dyDescent="0.2">
      <c r="A34" s="5" t="s">
        <v>28</v>
      </c>
      <c r="B34" s="6" t="s">
        <v>20</v>
      </c>
      <c r="C34" s="7">
        <v>3069</v>
      </c>
      <c r="D34" s="31">
        <f>(Jul!C34*7)+(Aug!C34*6)+(Sep!C34*5)+(Oct!C34*4)+(Nov!C34*3)+(Dec!C34*2)+(Jan!C34*1)</f>
        <v>63343</v>
      </c>
      <c r="E34" s="8"/>
      <c r="F34" s="31">
        <f>(Jul!E34*7)+(Aug!E34*6)+(Sep!E34*5)+(Oct!E34*4)+(Nov!E34*3)+(Dec!E34*2)+(Jan!E34*1)</f>
        <v>0</v>
      </c>
      <c r="G34" s="8">
        <v>25117</v>
      </c>
      <c r="H34" s="31">
        <f>Dec!H34+G34</f>
        <v>50041</v>
      </c>
      <c r="I34" s="31">
        <f t="shared" si="0"/>
        <v>28186</v>
      </c>
      <c r="J34" s="31">
        <f t="shared" si="1"/>
        <v>113384</v>
      </c>
    </row>
    <row r="35" spans="1:10" s="1" customFormat="1" ht="15.75" customHeight="1" x14ac:dyDescent="0.2">
      <c r="A35" s="5" t="s">
        <v>29</v>
      </c>
      <c r="B35" s="6" t="s">
        <v>20</v>
      </c>
      <c r="C35" s="7">
        <v>16289</v>
      </c>
      <c r="D35" s="31">
        <f>(Jul!C35*7)+(Aug!C35*6)+(Sep!C35*5)+(Oct!C35*4)+(Nov!C35*3)+(Dec!C35*2)+(Jan!C35*1)</f>
        <v>500704</v>
      </c>
      <c r="E35" s="8"/>
      <c r="F35" s="31">
        <f>(Jul!E35*7)+(Aug!E35*6)+(Sep!E35*5)+(Oct!E35*4)+(Nov!E35*3)+(Dec!E35*2)+(Jan!E35*1)</f>
        <v>0</v>
      </c>
      <c r="G35" s="8">
        <v>16911</v>
      </c>
      <c r="H35" s="31">
        <f>Dec!H35+G35</f>
        <v>341243</v>
      </c>
      <c r="I35" s="31">
        <f t="shared" si="0"/>
        <v>33200</v>
      </c>
      <c r="J35" s="31">
        <f t="shared" si="1"/>
        <v>841947</v>
      </c>
    </row>
    <row r="36" spans="1:10" s="11" customFormat="1" ht="15.75" customHeight="1" x14ac:dyDescent="0.2">
      <c r="A36" s="9" t="s">
        <v>32</v>
      </c>
      <c r="B36" s="10" t="s">
        <v>20</v>
      </c>
      <c r="C36" s="7"/>
      <c r="D36" s="31">
        <f>(Jul!C36*7)+(Aug!C36*6)+(Sep!C36*5)+(Oct!C36*4)+(Nov!C36*3)+(Dec!C36*2)+(Jan!C36*1)</f>
        <v>11578</v>
      </c>
      <c r="E36" s="8"/>
      <c r="F36" s="31">
        <f>(Jul!E36*7)+(Aug!E36*6)+(Sep!E36*5)+(Oct!E36*4)+(Nov!E36*3)+(Dec!E36*2)+(Jan!E36*1)</f>
        <v>0</v>
      </c>
      <c r="G36" s="8"/>
      <c r="H36" s="31">
        <f>Dec!H36+G36</f>
        <v>1654</v>
      </c>
      <c r="I36" s="31">
        <f t="shared" si="0"/>
        <v>0</v>
      </c>
      <c r="J36" s="31">
        <f t="shared" si="1"/>
        <v>13232</v>
      </c>
    </row>
    <row r="37" spans="1:10" s="1" customFormat="1" ht="15.75" customHeight="1" x14ac:dyDescent="0.2">
      <c r="A37" s="5" t="s">
        <v>33</v>
      </c>
      <c r="B37" s="6" t="s">
        <v>20</v>
      </c>
      <c r="C37" s="7">
        <v>6222</v>
      </c>
      <c r="D37" s="31">
        <f>(Jul!C37*7)+(Aug!C37*6)+(Sep!C37*5)+(Oct!C37*4)+(Nov!C37*3)+(Dec!C37*2)+(Jan!C37*1)</f>
        <v>48747</v>
      </c>
      <c r="E37" s="8"/>
      <c r="F37" s="31">
        <f>(Jul!E37*7)+(Aug!E37*6)+(Sep!E37*5)+(Oct!E37*4)+(Nov!E37*3)+(Dec!E37*2)+(Jan!E37*1)</f>
        <v>0</v>
      </c>
      <c r="G37" s="8">
        <v>25277</v>
      </c>
      <c r="H37" s="31">
        <f>Dec!H37+G37</f>
        <v>62401</v>
      </c>
      <c r="I37" s="31">
        <f t="shared" si="0"/>
        <v>31499</v>
      </c>
      <c r="J37" s="31">
        <f t="shared" si="1"/>
        <v>111148</v>
      </c>
    </row>
    <row r="38" spans="1:10" s="1" customFormat="1" ht="15.75" customHeight="1" x14ac:dyDescent="0.2">
      <c r="A38" s="5" t="s">
        <v>34</v>
      </c>
      <c r="B38" s="6" t="s">
        <v>20</v>
      </c>
      <c r="C38" s="7">
        <v>2215</v>
      </c>
      <c r="D38" s="31">
        <f>(Jul!C38*7)+(Aug!C38*6)+(Sep!C38*5)+(Oct!C38*4)+(Nov!C38*3)+(Dec!C38*2)+(Jan!C38*1)</f>
        <v>78833</v>
      </c>
      <c r="E38" s="8"/>
      <c r="F38" s="31">
        <f>(Jul!E38*7)+(Aug!E38*6)+(Sep!E38*5)+(Oct!E38*4)+(Nov!E38*3)+(Dec!E38*2)+(Jan!E38*1)</f>
        <v>0</v>
      </c>
      <c r="G38" s="8"/>
      <c r="H38" s="31">
        <f>Dec!H38+G38</f>
        <v>44184</v>
      </c>
      <c r="I38" s="31">
        <f t="shared" si="0"/>
        <v>2215</v>
      </c>
      <c r="J38" s="31">
        <f t="shared" si="1"/>
        <v>123017</v>
      </c>
    </row>
    <row r="39" spans="1:10" s="11" customFormat="1" ht="15.75" customHeight="1" x14ac:dyDescent="0.2">
      <c r="A39" s="9" t="s">
        <v>35</v>
      </c>
      <c r="B39" s="10" t="s">
        <v>20</v>
      </c>
      <c r="C39" s="7">
        <v>14950</v>
      </c>
      <c r="D39" s="31">
        <f>(Jul!C39*7)+(Aug!C39*6)+(Sep!C39*5)+(Oct!C39*4)+(Nov!C39*3)+(Dec!C39*2)+(Jan!C39*1)</f>
        <v>630368</v>
      </c>
      <c r="E39" s="8"/>
      <c r="F39" s="31">
        <f>(Jul!E39*7)+(Aug!E39*6)+(Sep!E39*5)+(Oct!E39*4)+(Nov!E39*3)+(Dec!E39*2)+(Jan!E39*1)</f>
        <v>5306</v>
      </c>
      <c r="G39" s="8">
        <v>49484</v>
      </c>
      <c r="H39" s="31">
        <f>Dec!H39+G39</f>
        <v>544002</v>
      </c>
      <c r="I39" s="31">
        <f t="shared" si="0"/>
        <v>64434</v>
      </c>
      <c r="J39" s="31">
        <f t="shared" si="1"/>
        <v>1179676</v>
      </c>
    </row>
    <row r="40" spans="1:10" s="1" customFormat="1" ht="15.75" customHeight="1" x14ac:dyDescent="0.2">
      <c r="A40" s="5" t="s">
        <v>38</v>
      </c>
      <c r="B40" s="6" t="s">
        <v>20</v>
      </c>
      <c r="C40" s="7">
        <v>12816</v>
      </c>
      <c r="D40" s="31">
        <f>(Jul!C40*7)+(Aug!C40*6)+(Sep!C40*5)+(Oct!C40*4)+(Nov!C40*3)+(Dec!C40*2)+(Jan!C40*1)</f>
        <v>420732</v>
      </c>
      <c r="E40" s="8"/>
      <c r="F40" s="31">
        <f>(Jul!E40*7)+(Aug!E40*6)+(Sep!E40*5)+(Oct!E40*4)+(Nov!E40*3)+(Dec!E40*2)+(Jan!E40*1)</f>
        <v>532</v>
      </c>
      <c r="G40" s="8">
        <v>73251</v>
      </c>
      <c r="H40" s="31">
        <f>Dec!H40+G40</f>
        <v>447477</v>
      </c>
      <c r="I40" s="31">
        <f t="shared" si="0"/>
        <v>86067</v>
      </c>
      <c r="J40" s="31">
        <f t="shared" si="1"/>
        <v>868741</v>
      </c>
    </row>
    <row r="41" spans="1:10" s="11" customFormat="1" ht="15.75" customHeight="1" x14ac:dyDescent="0.2">
      <c r="A41" s="9" t="s">
        <v>39</v>
      </c>
      <c r="B41" s="10" t="s">
        <v>20</v>
      </c>
      <c r="C41" s="7">
        <v>3068</v>
      </c>
      <c r="D41" s="31">
        <f>(Jul!C41*7)+(Aug!C41*6)+(Sep!C41*5)+(Oct!C41*4)+(Nov!C41*3)+(Dec!C41*2)+(Jan!C41*1)</f>
        <v>203062</v>
      </c>
      <c r="E41" s="8"/>
      <c r="F41" s="31">
        <f>(Jul!E41*7)+(Aug!E41*6)+(Sep!E41*5)+(Oct!E41*4)+(Nov!E41*3)+(Dec!E41*2)+(Jan!E41*1)</f>
        <v>0</v>
      </c>
      <c r="G41" s="8"/>
      <c r="H41" s="31">
        <f>Dec!H41+G41</f>
        <v>170018</v>
      </c>
      <c r="I41" s="31">
        <f t="shared" si="0"/>
        <v>3068</v>
      </c>
      <c r="J41" s="31">
        <f t="shared" si="1"/>
        <v>373080</v>
      </c>
    </row>
    <row r="42" spans="1:10" s="1" customFormat="1" ht="15.75" customHeight="1" x14ac:dyDescent="0.2">
      <c r="A42" s="5" t="s">
        <v>41</v>
      </c>
      <c r="B42" s="6" t="s">
        <v>20</v>
      </c>
      <c r="C42" s="7">
        <v>8373</v>
      </c>
      <c r="D42" s="31">
        <f>(Jul!C42*7)+(Aug!C42*6)+(Sep!C42*5)+(Oct!C42*4)+(Nov!C42*3)+(Dec!C42*2)+(Jan!C42*1)</f>
        <v>269738</v>
      </c>
      <c r="E42" s="8"/>
      <c r="F42" s="31">
        <f>(Jul!E42*7)+(Aug!E42*6)+(Sep!E42*5)+(Oct!E42*4)+(Nov!E42*3)+(Dec!E42*2)+(Jan!E42*1)</f>
        <v>0</v>
      </c>
      <c r="G42" s="8">
        <v>8969</v>
      </c>
      <c r="H42" s="31">
        <f>Dec!H42+G42</f>
        <v>215758</v>
      </c>
      <c r="I42" s="31">
        <f t="shared" si="0"/>
        <v>17342</v>
      </c>
      <c r="J42" s="31">
        <f t="shared" si="1"/>
        <v>485496</v>
      </c>
    </row>
    <row r="43" spans="1:10" s="1" customFormat="1" ht="15.75" customHeight="1" x14ac:dyDescent="0.2">
      <c r="A43" s="5" t="s">
        <v>42</v>
      </c>
      <c r="B43" s="6" t="s">
        <v>20</v>
      </c>
      <c r="C43" s="7">
        <v>6585</v>
      </c>
      <c r="D43" s="31">
        <f>(Jul!C43*7)+(Aug!C43*6)+(Sep!C43*5)+(Oct!C43*4)+(Nov!C43*3)+(Dec!C43*2)+(Jan!C43*1)</f>
        <v>239910</v>
      </c>
      <c r="E43" s="8"/>
      <c r="F43" s="31">
        <f>(Jul!E43*7)+(Aug!E43*6)+(Sep!E43*5)+(Oct!E43*4)+(Nov!E43*3)+(Dec!E43*2)+(Jan!E43*1)</f>
        <v>690</v>
      </c>
      <c r="G43" s="8">
        <v>9281</v>
      </c>
      <c r="H43" s="31">
        <f>Dec!H43+G43</f>
        <v>218997</v>
      </c>
      <c r="I43" s="31">
        <f t="shared" si="0"/>
        <v>15866</v>
      </c>
      <c r="J43" s="31">
        <f t="shared" si="1"/>
        <v>459597</v>
      </c>
    </row>
    <row r="44" spans="1:10" s="11" customFormat="1" ht="15.75" customHeight="1" x14ac:dyDescent="0.2">
      <c r="A44" s="9" t="s">
        <v>43</v>
      </c>
      <c r="B44" s="10" t="s">
        <v>20</v>
      </c>
      <c r="C44" s="7">
        <v>11659</v>
      </c>
      <c r="D44" s="31">
        <f>(Jul!C44*7)+(Aug!C44*6)+(Sep!C44*5)+(Oct!C44*4)+(Nov!C44*3)+(Dec!C44*2)+(Jan!C44*1)</f>
        <v>322532</v>
      </c>
      <c r="E44" s="8"/>
      <c r="F44" s="31">
        <f>(Jul!E44*7)+(Aug!E44*6)+(Sep!E44*5)+(Oct!E44*4)+(Nov!E44*3)+(Dec!E44*2)+(Jan!E44*1)</f>
        <v>4233</v>
      </c>
      <c r="G44" s="8">
        <v>4926</v>
      </c>
      <c r="H44" s="31">
        <f>Dec!H44+G44</f>
        <v>267151</v>
      </c>
      <c r="I44" s="31">
        <f t="shared" si="0"/>
        <v>16585</v>
      </c>
      <c r="J44" s="31">
        <f t="shared" si="1"/>
        <v>593916</v>
      </c>
    </row>
    <row r="45" spans="1:10" s="1" customFormat="1" ht="15.75" customHeight="1" x14ac:dyDescent="0.2">
      <c r="A45" s="5" t="s">
        <v>48</v>
      </c>
      <c r="B45" s="6" t="s">
        <v>20</v>
      </c>
      <c r="C45" s="7">
        <v>976</v>
      </c>
      <c r="D45" s="31">
        <f>(Jul!C45*7)+(Aug!C45*6)+(Sep!C45*5)+(Oct!C45*4)+(Nov!C45*3)+(Dec!C45*2)+(Jan!C45*1)</f>
        <v>58795</v>
      </c>
      <c r="E45" s="8"/>
      <c r="F45" s="31">
        <f>(Jul!E45*7)+(Aug!E45*6)+(Sep!E45*5)+(Oct!E45*4)+(Nov!E45*3)+(Dec!E45*2)+(Jan!E45*1)</f>
        <v>0</v>
      </c>
      <c r="G45" s="8"/>
      <c r="H45" s="31">
        <f>Dec!H45+G45</f>
        <v>13219</v>
      </c>
      <c r="I45" s="31">
        <f t="shared" si="0"/>
        <v>976</v>
      </c>
      <c r="J45" s="31">
        <f t="shared" si="1"/>
        <v>72014</v>
      </c>
    </row>
    <row r="46" spans="1:10" s="11" customFormat="1" ht="15.75" customHeight="1" x14ac:dyDescent="0.2">
      <c r="A46" s="9" t="s">
        <v>53</v>
      </c>
      <c r="B46" s="10" t="s">
        <v>20</v>
      </c>
      <c r="C46" s="7"/>
      <c r="D46" s="31">
        <f>(Jul!C46*7)+(Aug!C46*6)+(Sep!C46*5)+(Oct!C46*4)+(Nov!C46*3)+(Dec!C46*2)+(Jan!C46*1)</f>
        <v>16583</v>
      </c>
      <c r="E46" s="8"/>
      <c r="F46" s="31">
        <f>(Jul!E46*7)+(Aug!E46*6)+(Sep!E46*5)+(Oct!E46*4)+(Nov!E46*3)+(Dec!E46*2)+(Jan!E46*1)</f>
        <v>0</v>
      </c>
      <c r="G46" s="8"/>
      <c r="H46" s="31">
        <f>Dec!H46+G46</f>
        <v>1823</v>
      </c>
      <c r="I46" s="31">
        <f t="shared" si="0"/>
        <v>0</v>
      </c>
      <c r="J46" s="31">
        <f t="shared" si="1"/>
        <v>18406</v>
      </c>
    </row>
    <row r="47" spans="1:10" s="11" customFormat="1" ht="15.75" customHeight="1" x14ac:dyDescent="0.2">
      <c r="A47" s="9" t="s">
        <v>54</v>
      </c>
      <c r="B47" s="10" t="s">
        <v>20</v>
      </c>
      <c r="C47" s="7">
        <v>9983</v>
      </c>
      <c r="D47" s="31">
        <f>(Jul!C47*7)+(Aug!C47*6)+(Sep!C47*5)+(Oct!C47*4)+(Nov!C47*3)+(Dec!C47*2)+(Jan!C47*1)</f>
        <v>597613</v>
      </c>
      <c r="E47" s="8"/>
      <c r="F47" s="31">
        <f>(Jul!E47*7)+(Aug!E47*6)+(Sep!E47*5)+(Oct!E47*4)+(Nov!E47*3)+(Dec!E47*2)+(Jan!E47*1)</f>
        <v>9134</v>
      </c>
      <c r="G47" s="8">
        <v>17818</v>
      </c>
      <c r="H47" s="31">
        <f>Dec!H47+G47</f>
        <v>504129</v>
      </c>
      <c r="I47" s="31">
        <f t="shared" si="0"/>
        <v>27801</v>
      </c>
      <c r="J47" s="31">
        <f t="shared" si="1"/>
        <v>1110876</v>
      </c>
    </row>
    <row r="48" spans="1:10" s="11" customFormat="1" ht="15.75" customHeight="1" x14ac:dyDescent="0.2">
      <c r="A48" s="9" t="s">
        <v>55</v>
      </c>
      <c r="B48" s="10" t="s">
        <v>20</v>
      </c>
      <c r="C48" s="7">
        <v>7579</v>
      </c>
      <c r="D48" s="31">
        <f>(Jul!C48*7)+(Aug!C48*6)+(Sep!C48*5)+(Oct!C48*4)+(Nov!C48*3)+(Dec!C48*2)+(Jan!C48*1)</f>
        <v>480984</v>
      </c>
      <c r="E48" s="8"/>
      <c r="F48" s="31">
        <f>(Jul!E48*7)+(Aug!E48*6)+(Sep!E48*5)+(Oct!E48*4)+(Nov!E48*3)+(Dec!E48*2)+(Jan!E48*1)</f>
        <v>8850</v>
      </c>
      <c r="G48" s="8">
        <v>16742</v>
      </c>
      <c r="H48" s="31">
        <f>Dec!H48+G48</f>
        <v>234128</v>
      </c>
      <c r="I48" s="31">
        <f t="shared" si="0"/>
        <v>24321</v>
      </c>
      <c r="J48" s="31">
        <f t="shared" si="1"/>
        <v>723962</v>
      </c>
    </row>
    <row r="49" spans="1:10" s="1" customFormat="1" ht="15.75" customHeight="1" x14ac:dyDescent="0.2">
      <c r="A49" s="5" t="s">
        <v>57</v>
      </c>
      <c r="B49" s="6" t="s">
        <v>20</v>
      </c>
      <c r="C49" s="7">
        <v>8863</v>
      </c>
      <c r="D49" s="31">
        <f>(Jul!C49*7)+(Aug!C49*6)+(Sep!C49*5)+(Oct!C49*4)+(Nov!C49*3)+(Dec!C49*2)+(Jan!C49*1)</f>
        <v>387494</v>
      </c>
      <c r="E49" s="8"/>
      <c r="F49" s="31">
        <f>(Jul!E49*7)+(Aug!E49*6)+(Sep!E49*5)+(Oct!E49*4)+(Nov!E49*3)+(Dec!E49*2)+(Jan!E49*1)</f>
        <v>0</v>
      </c>
      <c r="G49" s="8">
        <v>25697</v>
      </c>
      <c r="H49" s="31">
        <f>Dec!H49+G49</f>
        <v>137468</v>
      </c>
      <c r="I49" s="31">
        <f t="shared" si="0"/>
        <v>34560</v>
      </c>
      <c r="J49" s="31">
        <f t="shared" si="1"/>
        <v>524962</v>
      </c>
    </row>
    <row r="50" spans="1:10" s="1" customFormat="1" ht="15.75" customHeight="1" x14ac:dyDescent="0.2">
      <c r="A50" s="5" t="s">
        <v>58</v>
      </c>
      <c r="B50" s="6" t="s">
        <v>20</v>
      </c>
      <c r="C50" s="7">
        <v>11677</v>
      </c>
      <c r="D50" s="31">
        <f>(Jul!C50*7)+(Aug!C50*6)+(Sep!C50*5)+(Oct!C50*4)+(Nov!C50*3)+(Dec!C50*2)+(Jan!C50*1)</f>
        <v>185813</v>
      </c>
      <c r="E50" s="8"/>
      <c r="F50" s="31">
        <f>(Jul!E50*7)+(Aug!E50*6)+(Sep!E50*5)+(Oct!E50*4)+(Nov!E50*3)+(Dec!E50*2)+(Jan!E50*1)</f>
        <v>0</v>
      </c>
      <c r="G50" s="8">
        <v>15528</v>
      </c>
      <c r="H50" s="31">
        <f>Dec!H50+G50</f>
        <v>43136</v>
      </c>
      <c r="I50" s="31">
        <f t="shared" si="0"/>
        <v>27205</v>
      </c>
      <c r="J50" s="31">
        <f t="shared" si="1"/>
        <v>228949</v>
      </c>
    </row>
    <row r="51" spans="1:10" s="1" customFormat="1" ht="15.75" customHeight="1" x14ac:dyDescent="0.2">
      <c r="A51" s="5" t="s">
        <v>59</v>
      </c>
      <c r="B51" s="6" t="s">
        <v>20</v>
      </c>
      <c r="C51" s="7">
        <v>23383</v>
      </c>
      <c r="D51" s="31">
        <f>(Jul!C51*7)+(Aug!C51*6)+(Sep!C51*5)+(Oct!C51*4)+(Nov!C51*3)+(Dec!C51*2)+(Jan!C51*1)</f>
        <v>731119</v>
      </c>
      <c r="E51" s="8"/>
      <c r="F51" s="31">
        <f>(Jul!E51*7)+(Aug!E51*6)+(Sep!E51*5)+(Oct!E51*4)+(Nov!E51*3)+(Dec!E51*2)+(Jan!E51*1)</f>
        <v>2380</v>
      </c>
      <c r="G51" s="8">
        <v>72049</v>
      </c>
      <c r="H51" s="31">
        <f>Dec!H51+G51</f>
        <v>622347</v>
      </c>
      <c r="I51" s="31">
        <f t="shared" si="0"/>
        <v>95432</v>
      </c>
      <c r="J51" s="31">
        <f t="shared" si="1"/>
        <v>1355846</v>
      </c>
    </row>
    <row r="52" spans="1:10" s="1" customFormat="1" ht="15.75" customHeight="1" x14ac:dyDescent="0.2">
      <c r="A52" s="5" t="s">
        <v>60</v>
      </c>
      <c r="B52" s="6" t="s">
        <v>20</v>
      </c>
      <c r="C52" s="7"/>
      <c r="D52" s="31">
        <f>(Jul!C52*7)+(Aug!C52*6)+(Sep!C52*5)+(Oct!C52*4)+(Nov!C52*3)+(Dec!C52*2)+(Jan!C52*1)</f>
        <v>144995</v>
      </c>
      <c r="E52" s="8"/>
      <c r="F52" s="31">
        <f>(Jul!E52*7)+(Aug!E52*6)+(Sep!E52*5)+(Oct!E52*4)+(Nov!E52*3)+(Dec!E52*2)+(Jan!E52*1)</f>
        <v>3040</v>
      </c>
      <c r="G52" s="8"/>
      <c r="H52" s="31">
        <f>Dec!H52+G52</f>
        <v>44086</v>
      </c>
      <c r="I52" s="31">
        <f t="shared" si="0"/>
        <v>0</v>
      </c>
      <c r="J52" s="31">
        <f t="shared" si="1"/>
        <v>192121</v>
      </c>
    </row>
    <row r="53" spans="1:10" s="1" customFormat="1" ht="15.75" customHeight="1" x14ac:dyDescent="0.2">
      <c r="A53" s="5" t="s">
        <v>64</v>
      </c>
      <c r="B53" s="6" t="s">
        <v>20</v>
      </c>
      <c r="C53" s="7"/>
      <c r="D53" s="31">
        <f>(Jul!C53*7)+(Aug!C53*6)+(Sep!C53*5)+(Oct!C53*4)+(Nov!C53*3)+(Dec!C53*2)+(Jan!C53*1)</f>
        <v>934</v>
      </c>
      <c r="E53" s="8"/>
      <c r="F53" s="31">
        <f>(Jul!E53*7)+(Aug!E53*6)+(Sep!E53*5)+(Oct!E53*4)+(Nov!E53*3)+(Dec!E53*2)+(Jan!E53*1)</f>
        <v>0</v>
      </c>
      <c r="G53" s="8"/>
      <c r="H53" s="31">
        <f>Dec!H53+G53</f>
        <v>2384</v>
      </c>
      <c r="I53" s="31">
        <f t="shared" si="0"/>
        <v>0</v>
      </c>
      <c r="J53" s="31">
        <f t="shared" si="1"/>
        <v>3318</v>
      </c>
    </row>
    <row r="54" spans="1:10" s="1" customFormat="1" ht="15.75" customHeight="1" x14ac:dyDescent="0.2">
      <c r="A54" s="5" t="s">
        <v>65</v>
      </c>
      <c r="B54" s="6" t="s">
        <v>20</v>
      </c>
      <c r="C54" s="7">
        <v>16887</v>
      </c>
      <c r="D54" s="31">
        <f>(Jul!C54*7)+(Aug!C54*6)+(Sep!C54*5)+(Oct!C54*4)+(Nov!C54*3)+(Dec!C54*2)+(Jan!C54*1)</f>
        <v>280647</v>
      </c>
      <c r="E54" s="8"/>
      <c r="F54" s="31">
        <f>(Jul!E54*7)+(Aug!E54*6)+(Sep!E54*5)+(Oct!E54*4)+(Nov!E54*3)+(Dec!E54*2)+(Jan!E54*1)</f>
        <v>0</v>
      </c>
      <c r="G54" s="8">
        <v>14442</v>
      </c>
      <c r="H54" s="31">
        <f>Dec!H54+G54</f>
        <v>109933</v>
      </c>
      <c r="I54" s="31">
        <f t="shared" si="0"/>
        <v>31329</v>
      </c>
      <c r="J54" s="31">
        <f t="shared" si="1"/>
        <v>390580</v>
      </c>
    </row>
    <row r="55" spans="1:10" s="1" customFormat="1" ht="15.75" customHeight="1" x14ac:dyDescent="0.2">
      <c r="A55" s="5" t="s">
        <v>66</v>
      </c>
      <c r="B55" s="6" t="s">
        <v>20</v>
      </c>
      <c r="C55" s="7">
        <v>7200</v>
      </c>
      <c r="D55" s="31">
        <f>(Jul!C55*7)+(Aug!C55*6)+(Sep!C55*5)+(Oct!C55*4)+(Nov!C55*3)+(Dec!C55*2)+(Jan!C55*1)</f>
        <v>466471</v>
      </c>
      <c r="E55" s="8">
        <v>105</v>
      </c>
      <c r="F55" s="31">
        <f>(Jul!E55*7)+(Aug!E55*6)+(Sep!E55*5)+(Oct!E55*4)+(Nov!E55*3)+(Dec!E55*2)+(Jan!E55*1)</f>
        <v>10221</v>
      </c>
      <c r="G55" s="8">
        <v>1317</v>
      </c>
      <c r="H55" s="31">
        <f>Dec!H55+G55</f>
        <v>284349</v>
      </c>
      <c r="I55" s="31">
        <f t="shared" si="0"/>
        <v>8622</v>
      </c>
      <c r="J55" s="31">
        <f t="shared" si="1"/>
        <v>761041</v>
      </c>
    </row>
    <row r="56" spans="1:10" s="11" customFormat="1" ht="15.75" customHeight="1" x14ac:dyDescent="0.2">
      <c r="A56" s="9" t="s">
        <v>67</v>
      </c>
      <c r="B56" s="10" t="s">
        <v>20</v>
      </c>
      <c r="C56" s="7"/>
      <c r="D56" s="31">
        <f>(Jul!C56*7)+(Aug!C56*6)+(Sep!C56*5)+(Oct!C56*4)+(Nov!C56*3)+(Dec!C56*2)+(Jan!C56*1)</f>
        <v>47428</v>
      </c>
      <c r="E56" s="8"/>
      <c r="F56" s="31">
        <f>(Jul!E56*7)+(Aug!E56*6)+(Sep!E56*5)+(Oct!E56*4)+(Nov!E56*3)+(Dec!E56*2)+(Jan!E56*1)</f>
        <v>0</v>
      </c>
      <c r="G56" s="8"/>
      <c r="H56" s="31">
        <f>Dec!H56+G56</f>
        <v>95566</v>
      </c>
      <c r="I56" s="31">
        <f t="shared" si="0"/>
        <v>0</v>
      </c>
      <c r="J56" s="31">
        <f t="shared" si="1"/>
        <v>142994</v>
      </c>
    </row>
    <row r="57" spans="1:10" s="1" customFormat="1" ht="15.75" customHeight="1" x14ac:dyDescent="0.2">
      <c r="A57" s="5" t="s">
        <v>68</v>
      </c>
      <c r="B57" s="6" t="s">
        <v>20</v>
      </c>
      <c r="C57" s="7"/>
      <c r="D57" s="31">
        <f>(Jul!C57*7)+(Aug!C57*6)+(Sep!C57*5)+(Oct!C57*4)+(Nov!C57*3)+(Dec!C57*2)+(Jan!C57*1)</f>
        <v>149437</v>
      </c>
      <c r="E57" s="8"/>
      <c r="F57" s="31">
        <f>(Jul!E57*7)+(Aug!E57*6)+(Sep!E57*5)+(Oct!E57*4)+(Nov!E57*3)+(Dec!E57*2)+(Jan!E57*1)</f>
        <v>0</v>
      </c>
      <c r="G57" s="8"/>
      <c r="H57" s="31">
        <f>Dec!H57+G57</f>
        <v>128719</v>
      </c>
      <c r="I57" s="31">
        <f t="shared" si="0"/>
        <v>0</v>
      </c>
      <c r="J57" s="31">
        <f t="shared" si="1"/>
        <v>278156</v>
      </c>
    </row>
    <row r="58" spans="1:10" s="11" customFormat="1" ht="15.75" customHeight="1" x14ac:dyDescent="0.2">
      <c r="A58" s="9" t="s">
        <v>69</v>
      </c>
      <c r="B58" s="10" t="s">
        <v>20</v>
      </c>
      <c r="C58" s="7">
        <v>263</v>
      </c>
      <c r="D58" s="31">
        <f>(Jul!C58*7)+(Aug!C58*6)+(Sep!C58*5)+(Oct!C58*4)+(Nov!C58*3)+(Dec!C58*2)+(Jan!C58*1)</f>
        <v>16025</v>
      </c>
      <c r="E58" s="8"/>
      <c r="F58" s="31">
        <f>(Jul!E58*7)+(Aug!E58*6)+(Sep!E58*5)+(Oct!E58*4)+(Nov!E58*3)+(Dec!E58*2)+(Jan!E58*1)</f>
        <v>0</v>
      </c>
      <c r="G58" s="8"/>
      <c r="H58" s="31">
        <f>Dec!H58+G58</f>
        <v>21371</v>
      </c>
      <c r="I58" s="31">
        <f t="shared" si="0"/>
        <v>263</v>
      </c>
      <c r="J58" s="31">
        <f t="shared" si="1"/>
        <v>37396</v>
      </c>
    </row>
    <row r="59" spans="1:10" s="1" customFormat="1" ht="15.75" customHeight="1" x14ac:dyDescent="0.2">
      <c r="A59" s="5" t="s">
        <v>70</v>
      </c>
      <c r="B59" s="6" t="s">
        <v>20</v>
      </c>
      <c r="C59" s="7"/>
      <c r="D59" s="31">
        <f>(Jul!C59*7)+(Aug!C59*6)+(Sep!C59*5)+(Oct!C59*4)+(Nov!C59*3)+(Dec!C59*2)+(Jan!C59*1)</f>
        <v>46105</v>
      </c>
      <c r="E59" s="8"/>
      <c r="F59" s="31">
        <f>(Jul!E59*7)+(Aug!E59*6)+(Sep!E59*5)+(Oct!E59*4)+(Nov!E59*3)+(Dec!E59*2)+(Jan!E59*1)</f>
        <v>0</v>
      </c>
      <c r="G59" s="8"/>
      <c r="H59" s="31">
        <f>Dec!H59+G59</f>
        <v>46836</v>
      </c>
      <c r="I59" s="31">
        <f t="shared" si="0"/>
        <v>0</v>
      </c>
      <c r="J59" s="31">
        <f t="shared" si="1"/>
        <v>92941</v>
      </c>
    </row>
    <row r="60" spans="1:10" s="11" customFormat="1" ht="15.75" customHeight="1" x14ac:dyDescent="0.2">
      <c r="A60" s="9" t="s">
        <v>71</v>
      </c>
      <c r="B60" s="10" t="s">
        <v>20</v>
      </c>
      <c r="C60" s="7">
        <v>22109</v>
      </c>
      <c r="D60" s="31">
        <f>(Jul!C60*7)+(Aug!C60*6)+(Sep!C60*5)+(Oct!C60*4)+(Nov!C60*3)+(Dec!C60*2)+(Jan!C60*1)</f>
        <v>1223815</v>
      </c>
      <c r="E60" s="8">
        <v>692</v>
      </c>
      <c r="F60" s="31">
        <f>(Jul!E60*7)+(Aug!E60*6)+(Sep!E60*5)+(Oct!E60*4)+(Nov!E60*3)+(Dec!E60*2)+(Jan!E60*1)</f>
        <v>33260</v>
      </c>
      <c r="G60" s="8">
        <v>38703</v>
      </c>
      <c r="H60" s="31">
        <f>Dec!H60+G60</f>
        <v>1129976</v>
      </c>
      <c r="I60" s="31">
        <f t="shared" si="0"/>
        <v>61504</v>
      </c>
      <c r="J60" s="31">
        <f t="shared" si="1"/>
        <v>2387051</v>
      </c>
    </row>
    <row r="61" spans="1:10" s="1" customFormat="1" ht="15.75" customHeight="1" x14ac:dyDescent="0.2">
      <c r="A61" s="5" t="s">
        <v>72</v>
      </c>
      <c r="B61" s="6" t="s">
        <v>20</v>
      </c>
      <c r="C61" s="7">
        <v>3518</v>
      </c>
      <c r="D61" s="31">
        <f>(Jul!C61*7)+(Aug!C61*6)+(Sep!C61*5)+(Oct!C61*4)+(Nov!C61*3)+(Dec!C61*2)+(Jan!C61*1)</f>
        <v>106047</v>
      </c>
      <c r="E61" s="8"/>
      <c r="F61" s="31">
        <f>(Jul!E61*7)+(Aug!E61*6)+(Sep!E61*5)+(Oct!E61*4)+(Nov!E61*3)+(Dec!E61*2)+(Jan!E61*1)</f>
        <v>0</v>
      </c>
      <c r="G61" s="8"/>
      <c r="H61" s="31">
        <f>Dec!H61+G61</f>
        <v>75694</v>
      </c>
      <c r="I61" s="31">
        <f t="shared" si="0"/>
        <v>3518</v>
      </c>
      <c r="J61" s="31">
        <f t="shared" si="1"/>
        <v>181741</v>
      </c>
    </row>
    <row r="62" spans="1:10" s="11" customFormat="1" ht="15.75" customHeight="1" x14ac:dyDescent="0.2">
      <c r="A62" s="9" t="s">
        <v>73</v>
      </c>
      <c r="B62" s="10" t="s">
        <v>20</v>
      </c>
      <c r="C62" s="7"/>
      <c r="D62" s="31">
        <f>(Jul!C62*7)+(Aug!C62*6)+(Sep!C62*5)+(Oct!C62*4)+(Nov!C62*3)+(Dec!C62*2)+(Jan!C62*1)</f>
        <v>23790</v>
      </c>
      <c r="E62" s="8"/>
      <c r="F62" s="31">
        <f>(Jul!E62*7)+(Aug!E62*6)+(Sep!E62*5)+(Oct!E62*4)+(Nov!E62*3)+(Dec!E62*2)+(Jan!E62*1)</f>
        <v>0</v>
      </c>
      <c r="G62" s="8"/>
      <c r="H62" s="31">
        <f>Dec!H62+G62</f>
        <v>10793</v>
      </c>
      <c r="I62" s="31">
        <f t="shared" si="0"/>
        <v>0</v>
      </c>
      <c r="J62" s="31">
        <f t="shared" si="1"/>
        <v>34583</v>
      </c>
    </row>
    <row r="63" spans="1:10" s="1" customFormat="1" ht="15.75" customHeight="1" x14ac:dyDescent="0.2">
      <c r="A63" s="5" t="s">
        <v>126</v>
      </c>
      <c r="B63" s="6" t="s">
        <v>20</v>
      </c>
      <c r="C63" s="7">
        <v>5056</v>
      </c>
      <c r="D63" s="31">
        <f>(Jul!C63*7)+(Aug!C63*6)+(Sep!C63*5)+(Oct!C63*4)+(Nov!C63*3)+(Dec!C63*2)+(Jan!C63*1)</f>
        <v>265545</v>
      </c>
      <c r="E63" s="8"/>
      <c r="F63" s="31">
        <f>(Jul!E63*7)+(Aug!E63*6)+(Sep!E63*5)+(Oct!E63*4)+(Nov!E63*3)+(Dec!E63*2)+(Jan!E63*1)</f>
        <v>0</v>
      </c>
      <c r="G63" s="8">
        <v>399</v>
      </c>
      <c r="H63" s="31">
        <f>Dec!H63+G63</f>
        <v>234051</v>
      </c>
      <c r="I63" s="31">
        <f t="shared" si="0"/>
        <v>5455</v>
      </c>
      <c r="J63" s="31">
        <f t="shared" si="1"/>
        <v>499596</v>
      </c>
    </row>
    <row r="64" spans="1:10" s="1" customFormat="1" ht="15.75" customHeight="1" x14ac:dyDescent="0.2">
      <c r="A64" s="5" t="s">
        <v>74</v>
      </c>
      <c r="B64" s="6" t="s">
        <v>20</v>
      </c>
      <c r="C64" s="7"/>
      <c r="D64" s="31">
        <f>(Jul!C64*7)+(Aug!C64*6)+(Sep!C64*5)+(Oct!C64*4)+(Nov!C64*3)+(Dec!C64*2)+(Jan!C64*1)</f>
        <v>732</v>
      </c>
      <c r="E64" s="8"/>
      <c r="F64" s="31">
        <f>(Jul!E64*7)+(Aug!E64*6)+(Sep!E64*5)+(Oct!E64*4)+(Nov!E64*3)+(Dec!E64*2)+(Jan!E64*1)</f>
        <v>0</v>
      </c>
      <c r="G64" s="8"/>
      <c r="H64" s="31">
        <f>Dec!H64+G64</f>
        <v>650</v>
      </c>
      <c r="I64" s="31">
        <f t="shared" ref="I64:I71" si="2">C64+E64+G64</f>
        <v>0</v>
      </c>
      <c r="J64" s="31">
        <f t="shared" ref="J64:J71" si="3">D64+F64+H64</f>
        <v>1382</v>
      </c>
    </row>
    <row r="65" spans="1:10" s="11" customFormat="1" ht="15.75" customHeight="1" x14ac:dyDescent="0.2">
      <c r="A65" s="9" t="s">
        <v>76</v>
      </c>
      <c r="B65" s="10" t="s">
        <v>20</v>
      </c>
      <c r="C65" s="7"/>
      <c r="D65" s="31">
        <f>(Jul!C65*7)+(Aug!C65*6)+(Sep!C65*5)+(Oct!C65*4)+(Nov!C65*3)+(Dec!C65*2)+(Jan!C65*1)</f>
        <v>36024</v>
      </c>
      <c r="E65" s="8"/>
      <c r="F65" s="31">
        <f>(Jul!E65*7)+(Aug!E65*6)+(Sep!E65*5)+(Oct!E65*4)+(Nov!E65*3)+(Dec!E65*2)+(Jan!E65*1)</f>
        <v>1818</v>
      </c>
      <c r="G65" s="8"/>
      <c r="H65" s="31">
        <f>Dec!H65+G65</f>
        <v>3939</v>
      </c>
      <c r="I65" s="31">
        <f t="shared" si="2"/>
        <v>0</v>
      </c>
      <c r="J65" s="31">
        <f t="shared" si="3"/>
        <v>41781</v>
      </c>
    </row>
    <row r="66" spans="1:10" s="11" customFormat="1" ht="15.75" customHeight="1" x14ac:dyDescent="0.2">
      <c r="A66" s="9" t="s">
        <v>77</v>
      </c>
      <c r="B66" s="10" t="s">
        <v>20</v>
      </c>
      <c r="C66" s="7">
        <v>2906</v>
      </c>
      <c r="D66" s="31">
        <f>(Jul!C66*7)+(Aug!C66*6)+(Sep!C66*5)+(Oct!C66*4)+(Nov!C66*3)+(Dec!C66*2)+(Jan!C66*1)</f>
        <v>35802</v>
      </c>
      <c r="E66" s="8"/>
      <c r="F66" s="31">
        <f>(Jul!E66*7)+(Aug!E66*6)+(Sep!E66*5)+(Oct!E66*4)+(Nov!E66*3)+(Dec!E66*2)+(Jan!E66*1)</f>
        <v>0</v>
      </c>
      <c r="G66" s="8">
        <v>11626</v>
      </c>
      <c r="H66" s="31">
        <f>Dec!H66+G66</f>
        <v>14771</v>
      </c>
      <c r="I66" s="31">
        <f t="shared" si="2"/>
        <v>14532</v>
      </c>
      <c r="J66" s="31">
        <f t="shared" si="3"/>
        <v>50573</v>
      </c>
    </row>
    <row r="67" spans="1:10" s="11" customFormat="1" ht="15.75" customHeight="1" x14ac:dyDescent="0.2">
      <c r="A67" s="9" t="s">
        <v>78</v>
      </c>
      <c r="B67" s="10" t="s">
        <v>20</v>
      </c>
      <c r="C67" s="7"/>
      <c r="D67" s="31">
        <f>(Jul!C67*7)+(Aug!C67*6)+(Sep!C67*5)+(Oct!C67*4)+(Nov!C67*3)+(Dec!C67*2)+(Jan!C67*1)</f>
        <v>0</v>
      </c>
      <c r="E67" s="8"/>
      <c r="F67" s="31">
        <f>(Jul!E67*7)+(Aug!E67*6)+(Sep!E67*5)+(Oct!E67*4)+(Nov!E67*3)+(Dec!E67*2)+(Jan!E67*1)</f>
        <v>0</v>
      </c>
      <c r="G67" s="8"/>
      <c r="H67" s="31">
        <f>Dec!H67+G67</f>
        <v>0</v>
      </c>
      <c r="I67" s="31">
        <f t="shared" si="2"/>
        <v>0</v>
      </c>
      <c r="J67" s="31">
        <f t="shared" si="3"/>
        <v>0</v>
      </c>
    </row>
    <row r="68" spans="1:10" s="1" customFormat="1" ht="15.75" customHeight="1" x14ac:dyDescent="0.2">
      <c r="A68" s="5" t="s">
        <v>79</v>
      </c>
      <c r="B68" s="6" t="s">
        <v>20</v>
      </c>
      <c r="C68" s="7"/>
      <c r="D68" s="31">
        <f>(Jul!C68*7)+(Aug!C68*6)+(Sep!C68*5)+(Oct!C68*4)+(Nov!C68*3)+(Dec!C68*2)+(Jan!C68*1)</f>
        <v>11201</v>
      </c>
      <c r="E68" s="8"/>
      <c r="F68" s="31">
        <f>(Jul!E68*7)+(Aug!E68*6)+(Sep!E68*5)+(Oct!E68*4)+(Nov!E68*3)+(Dec!E68*2)+(Jan!E68*1)</f>
        <v>0</v>
      </c>
      <c r="G68" s="8"/>
      <c r="H68" s="31">
        <f>Dec!H68+G68</f>
        <v>31668</v>
      </c>
      <c r="I68" s="31">
        <f t="shared" si="2"/>
        <v>0</v>
      </c>
      <c r="J68" s="31">
        <f t="shared" si="3"/>
        <v>42869</v>
      </c>
    </row>
    <row r="69" spans="1:10" s="11" customFormat="1" ht="15.75" customHeight="1" x14ac:dyDescent="0.2">
      <c r="A69" s="9" t="s">
        <v>83</v>
      </c>
      <c r="B69" s="10" t="s">
        <v>20</v>
      </c>
      <c r="C69" s="7">
        <v>1855</v>
      </c>
      <c r="D69" s="31">
        <f>(Jul!C69*7)+(Aug!C69*6)+(Sep!C69*5)+(Oct!C69*4)+(Nov!C69*3)+(Dec!C69*2)+(Jan!C69*1)</f>
        <v>54111</v>
      </c>
      <c r="E69" s="8"/>
      <c r="F69" s="31">
        <f>(Jul!E69*7)+(Aug!E69*6)+(Sep!E69*5)+(Oct!E69*4)+(Nov!E69*3)+(Dec!E69*2)+(Jan!E69*1)</f>
        <v>0</v>
      </c>
      <c r="G69" s="8">
        <v>41629</v>
      </c>
      <c r="H69" s="31">
        <f>Dec!H69+G69</f>
        <v>117273</v>
      </c>
      <c r="I69" s="31">
        <f t="shared" si="2"/>
        <v>43484</v>
      </c>
      <c r="J69" s="31">
        <f t="shared" si="3"/>
        <v>171384</v>
      </c>
    </row>
    <row r="70" spans="1:10" s="11" customFormat="1" ht="15.75" customHeight="1" x14ac:dyDescent="0.2">
      <c r="A70" s="9" t="s">
        <v>85</v>
      </c>
      <c r="B70" s="10" t="s">
        <v>20</v>
      </c>
      <c r="C70" s="7">
        <v>1334</v>
      </c>
      <c r="D70" s="31">
        <f>(Jul!C70*7)+(Aug!C70*6)+(Sep!C70*5)+(Oct!C70*4)+(Nov!C70*3)+(Dec!C70*2)+(Jan!C70*1)</f>
        <v>61264</v>
      </c>
      <c r="E70" s="8"/>
      <c r="F70" s="31">
        <f>(Jul!E70*7)+(Aug!E70*6)+(Sep!E70*5)+(Oct!E70*4)+(Nov!E70*3)+(Dec!E70*2)+(Jan!E70*1)</f>
        <v>0</v>
      </c>
      <c r="G70" s="8"/>
      <c r="H70" s="31">
        <f>Dec!H70+G70</f>
        <v>32422</v>
      </c>
      <c r="I70" s="31">
        <f t="shared" si="2"/>
        <v>1334</v>
      </c>
      <c r="J70" s="31">
        <f t="shared" si="3"/>
        <v>93686</v>
      </c>
    </row>
    <row r="71" spans="1:10" s="1" customFormat="1" ht="15.75" customHeight="1" x14ac:dyDescent="0.2">
      <c r="A71" s="5" t="s">
        <v>86</v>
      </c>
      <c r="B71" s="6" t="s">
        <v>20</v>
      </c>
      <c r="C71" s="7">
        <v>6348</v>
      </c>
      <c r="D71" s="31">
        <f>(Jul!C71*7)+(Aug!C71*6)+(Sep!C71*5)+(Oct!C71*4)+(Nov!C71*3)+(Dec!C71*2)+(Jan!C71*1)</f>
        <v>413344</v>
      </c>
      <c r="E71" s="8"/>
      <c r="F71" s="31">
        <f>(Jul!E71*7)+(Aug!E71*6)+(Sep!E71*5)+(Oct!E71*4)+(Nov!E71*3)+(Dec!E71*2)+(Jan!E71*1)</f>
        <v>0</v>
      </c>
      <c r="G71" s="8">
        <v>1663</v>
      </c>
      <c r="H71" s="31">
        <f>Dec!H71+G71</f>
        <v>403325</v>
      </c>
      <c r="I71" s="31">
        <f t="shared" si="2"/>
        <v>8011</v>
      </c>
      <c r="J71" s="31">
        <f t="shared" si="3"/>
        <v>816669</v>
      </c>
    </row>
    <row r="72" spans="1:10" s="3" customFormat="1" ht="21.75" x14ac:dyDescent="0.2">
      <c r="A72" s="19" t="s">
        <v>123</v>
      </c>
      <c r="B72" s="2"/>
      <c r="C72" s="32">
        <f t="shared" ref="C72:J72" si="4">SUM(C5:C31)</f>
        <v>26430</v>
      </c>
      <c r="D72" s="32">
        <f t="shared" si="4"/>
        <v>2754591</v>
      </c>
      <c r="E72" s="32">
        <f t="shared" si="4"/>
        <v>0</v>
      </c>
      <c r="F72" s="32">
        <f t="shared" si="4"/>
        <v>140938</v>
      </c>
      <c r="G72" s="32">
        <f t="shared" si="4"/>
        <v>120522</v>
      </c>
      <c r="H72" s="32">
        <f t="shared" si="4"/>
        <v>1561219</v>
      </c>
      <c r="I72" s="32">
        <f t="shared" si="4"/>
        <v>146952</v>
      </c>
      <c r="J72" s="32">
        <f t="shared" si="4"/>
        <v>4456748</v>
      </c>
    </row>
    <row r="73" spans="1:10" s="3" customFormat="1" ht="21.75" x14ac:dyDescent="0.2">
      <c r="A73" s="19" t="s">
        <v>124</v>
      </c>
      <c r="B73" s="2"/>
      <c r="C73" s="32">
        <f t="shared" ref="C73:J73" si="5">SUM(C32:C71)</f>
        <v>228606</v>
      </c>
      <c r="D73" s="32">
        <f t="shared" si="5"/>
        <v>9197876</v>
      </c>
      <c r="E73" s="32">
        <f t="shared" si="5"/>
        <v>797</v>
      </c>
      <c r="F73" s="32">
        <f t="shared" si="5"/>
        <v>88242</v>
      </c>
      <c r="G73" s="32">
        <f t="shared" si="5"/>
        <v>470829</v>
      </c>
      <c r="H73" s="32">
        <f t="shared" si="5"/>
        <v>7003032</v>
      </c>
      <c r="I73" s="32">
        <f t="shared" si="5"/>
        <v>700232</v>
      </c>
      <c r="J73" s="32">
        <f t="shared" si="5"/>
        <v>16289150</v>
      </c>
    </row>
    <row r="74" spans="1:10" s="3" customFormat="1" ht="15.75" customHeight="1" x14ac:dyDescent="0.2">
      <c r="A74" s="17" t="s">
        <v>87</v>
      </c>
      <c r="B74" s="2"/>
      <c r="C74" s="32">
        <f>SUM(C72:C73)</f>
        <v>255036</v>
      </c>
      <c r="D74" s="32">
        <f t="shared" ref="D74:J74" si="6">SUM(D72:D73)</f>
        <v>11952467</v>
      </c>
      <c r="E74" s="32">
        <f t="shared" si="6"/>
        <v>797</v>
      </c>
      <c r="F74" s="32">
        <f t="shared" si="6"/>
        <v>229180</v>
      </c>
      <c r="G74" s="32">
        <f t="shared" si="6"/>
        <v>591351</v>
      </c>
      <c r="H74" s="32">
        <f t="shared" si="6"/>
        <v>8564251</v>
      </c>
      <c r="I74" s="32">
        <f t="shared" si="6"/>
        <v>847184</v>
      </c>
      <c r="J74" s="32">
        <f t="shared" si="6"/>
        <v>20745898</v>
      </c>
    </row>
    <row r="75" spans="1:10" x14ac:dyDescent="0.2">
      <c r="A75" s="12"/>
      <c r="B75" s="2"/>
      <c r="C75" s="2"/>
      <c r="D75" s="34"/>
      <c r="E75" s="2"/>
      <c r="F75" s="34"/>
      <c r="G75" s="2"/>
      <c r="H75" s="34"/>
      <c r="I75" s="40"/>
      <c r="J75" s="45"/>
    </row>
    <row r="76" spans="1:10" x14ac:dyDescent="0.2">
      <c r="A76" s="12"/>
      <c r="B76" s="2"/>
      <c r="C76" s="2"/>
      <c r="D76" s="34"/>
      <c r="E76" s="2"/>
      <c r="F76" s="34"/>
      <c r="G76" s="2"/>
      <c r="H76" s="34"/>
      <c r="I76" s="40"/>
      <c r="J76" s="45"/>
    </row>
    <row r="77" spans="1:10" x14ac:dyDescent="0.2">
      <c r="A77" s="12"/>
      <c r="B77" s="2"/>
      <c r="C77" s="2"/>
      <c r="D77" s="34"/>
      <c r="E77" s="2"/>
      <c r="F77" s="34"/>
      <c r="G77" s="2"/>
      <c r="H77" s="34"/>
    </row>
    <row r="78" spans="1:10" x14ac:dyDescent="0.2">
      <c r="C78" s="50"/>
      <c r="D78" s="50"/>
      <c r="E78" s="50"/>
      <c r="F78" s="50"/>
      <c r="G78" s="50"/>
      <c r="H78" s="50"/>
      <c r="I78" s="50"/>
      <c r="J78" s="50"/>
    </row>
  </sheetData>
  <sheetProtection password="B68E" sheet="1" objects="1" scenarios="1"/>
  <mergeCells count="1">
    <mergeCell ref="A1:J1"/>
  </mergeCells>
  <phoneticPr fontId="4" type="noConversion"/>
  <conditionalFormatting sqref="C72:C77 A2:A74 C2:IV2 B5:B77 B3:C4 I3:IV74 A1:XFD1 D3:H77">
    <cfRule type="expression" dxfId="5" priority="45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pane ySplit="4" topLeftCell="A29" activePane="bottomLeft" state="frozen"/>
      <selection pane="bottomLeft" activeCell="H73" sqref="H73"/>
    </sheetView>
  </sheetViews>
  <sheetFormatPr defaultRowHeight="12.75" x14ac:dyDescent="0.2"/>
  <cols>
    <col min="1" max="1" width="20.28515625" customWidth="1"/>
    <col min="3" max="3" width="15.7109375" customWidth="1"/>
    <col min="4" max="4" width="15.7109375" style="39" customWidth="1"/>
    <col min="5" max="5" width="15.7109375" customWidth="1"/>
    <col min="6" max="6" width="15.7109375" style="39" customWidth="1"/>
    <col min="7" max="7" width="15.7109375" customWidth="1"/>
    <col min="8" max="10" width="15.7109375" style="39" customWidth="1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x14ac:dyDescent="0.2">
      <c r="A2" s="1" t="s">
        <v>134</v>
      </c>
      <c r="D2" s="27"/>
      <c r="F2" s="27"/>
      <c r="H2" s="27"/>
      <c r="I2" s="27"/>
      <c r="J2" s="27"/>
    </row>
    <row r="3" spans="1:10" s="3" customFormat="1" x14ac:dyDescent="0.2">
      <c r="A3" s="2"/>
      <c r="B3" s="2"/>
      <c r="C3" s="2"/>
      <c r="D3" s="34"/>
      <c r="E3" s="2"/>
      <c r="F3" s="34"/>
      <c r="G3" s="2"/>
      <c r="H3" s="34"/>
      <c r="I3" s="34"/>
      <c r="J3" s="34"/>
    </row>
    <row r="4" spans="1:10" s="4" customFormat="1" ht="20.25" customHeight="1" x14ac:dyDescent="0.2">
      <c r="A4" s="4" t="s">
        <v>0</v>
      </c>
      <c r="B4" s="4" t="s">
        <v>1</v>
      </c>
      <c r="C4" s="4" t="s">
        <v>7</v>
      </c>
      <c r="D4" s="35" t="s">
        <v>11</v>
      </c>
      <c r="E4" s="4" t="s">
        <v>99</v>
      </c>
      <c r="F4" s="35" t="s">
        <v>14</v>
      </c>
      <c r="G4" s="4" t="s">
        <v>100</v>
      </c>
      <c r="H4" s="35" t="s">
        <v>88</v>
      </c>
      <c r="I4" s="35" t="s">
        <v>61</v>
      </c>
      <c r="J4" s="35" t="s">
        <v>18</v>
      </c>
    </row>
    <row r="5" spans="1:10" s="11" customFormat="1" ht="15.75" customHeight="1" x14ac:dyDescent="0.2">
      <c r="A5" s="9" t="s">
        <v>21</v>
      </c>
      <c r="B5" s="10" t="s">
        <v>22</v>
      </c>
      <c r="C5" s="7">
        <v>8655</v>
      </c>
      <c r="D5" s="31">
        <f>(Jul!C5*8)+(Aug!C5*7)+(Sep!C5*6)+(Oct!C5*5)+(Nov!C5*4)+(Dec!C5*3)+(Jan!C5*2)+(Feb!C5*1)</f>
        <v>400146</v>
      </c>
      <c r="E5" s="8"/>
      <c r="F5" s="31">
        <f>(Jul!E5*8)+(Aug!E5*7)+(Sep!E5*6)+(Oct!E5*5)+(Nov!E5*4)+(Dec!E5*3)+(Jan!E5*2)+(Feb!E5*1)</f>
        <v>16892</v>
      </c>
      <c r="G5" s="8">
        <v>116365</v>
      </c>
      <c r="H5" s="31">
        <f>Jan!H5+G5</f>
        <v>491226</v>
      </c>
      <c r="I5" s="31">
        <f t="shared" ref="I5:I63" si="0">C5+E5+G5</f>
        <v>125020</v>
      </c>
      <c r="J5" s="31">
        <f t="shared" ref="J5:J63" si="1">D5+F5+H5</f>
        <v>908264</v>
      </c>
    </row>
    <row r="6" spans="1:10" s="11" customFormat="1" ht="15.75" customHeight="1" x14ac:dyDescent="0.2">
      <c r="A6" s="9" t="s">
        <v>23</v>
      </c>
      <c r="B6" s="10" t="s">
        <v>22</v>
      </c>
      <c r="C6" s="7"/>
      <c r="D6" s="31">
        <f>(Jul!C6*8)+(Aug!C6*7)+(Sep!C6*6)+(Oct!C6*5)+(Nov!C6*4)+(Dec!C6*3)+(Jan!C6*2)+(Feb!C6*1)</f>
        <v>5340</v>
      </c>
      <c r="E6" s="8"/>
      <c r="F6" s="31">
        <f>(Jul!E6*8)+(Aug!E6*7)+(Sep!E6*6)+(Oct!E6*5)+(Nov!E6*4)+(Dec!E6*3)+(Jan!E6*2)+(Feb!E6*1)</f>
        <v>0</v>
      </c>
      <c r="G6" s="8"/>
      <c r="H6" s="31">
        <f>Jan!H6+G6</f>
        <v>3136</v>
      </c>
      <c r="I6" s="31">
        <f t="shared" si="0"/>
        <v>0</v>
      </c>
      <c r="J6" s="31">
        <f t="shared" si="1"/>
        <v>8476</v>
      </c>
    </row>
    <row r="7" spans="1:10" s="1" customFormat="1" ht="15.75" customHeight="1" x14ac:dyDescent="0.2">
      <c r="A7" s="5" t="s">
        <v>24</v>
      </c>
      <c r="B7" s="6" t="s">
        <v>22</v>
      </c>
      <c r="C7" s="7">
        <v>6131</v>
      </c>
      <c r="D7" s="31">
        <f>(Jul!C7*8)+(Aug!C7*7)+(Sep!C7*6)+(Oct!C7*5)+(Nov!C7*4)+(Dec!C7*3)+(Jan!C7*2)+(Feb!C7*1)</f>
        <v>72644</v>
      </c>
      <c r="E7" s="8"/>
      <c r="F7" s="31">
        <f>(Jul!E7*8)+(Aug!E7*7)+(Sep!E7*6)+(Oct!E7*5)+(Nov!E7*4)+(Dec!E7*3)+(Jan!E7*2)+(Feb!E7*1)</f>
        <v>0</v>
      </c>
      <c r="G7" s="8">
        <v>7249</v>
      </c>
      <c r="H7" s="31">
        <f>Jan!H7+G7</f>
        <v>23769</v>
      </c>
      <c r="I7" s="31">
        <f t="shared" si="0"/>
        <v>13380</v>
      </c>
      <c r="J7" s="31">
        <f t="shared" si="1"/>
        <v>96413</v>
      </c>
    </row>
    <row r="8" spans="1:10" s="11" customFormat="1" ht="15.75" customHeight="1" x14ac:dyDescent="0.2">
      <c r="A8" s="9" t="s">
        <v>25</v>
      </c>
      <c r="B8" s="10" t="s">
        <v>22</v>
      </c>
      <c r="C8" s="7">
        <v>1009</v>
      </c>
      <c r="D8" s="31">
        <f>(Jul!C8*8)+(Aug!C8*7)+(Sep!C8*6)+(Oct!C8*5)+(Nov!C8*4)+(Dec!C8*3)+(Jan!C8*2)+(Feb!C8*1)</f>
        <v>26139</v>
      </c>
      <c r="E8" s="8"/>
      <c r="F8" s="31">
        <f>(Jul!E8*8)+(Aug!E8*7)+(Sep!E8*6)+(Oct!E8*5)+(Nov!E8*4)+(Dec!E8*3)+(Jan!E8*2)+(Feb!E8*1)</f>
        <v>0</v>
      </c>
      <c r="G8" s="8">
        <v>1156</v>
      </c>
      <c r="H8" s="31">
        <f>Jan!H8+G8</f>
        <v>22372</v>
      </c>
      <c r="I8" s="31">
        <f t="shared" si="0"/>
        <v>2165</v>
      </c>
      <c r="J8" s="31">
        <f t="shared" si="1"/>
        <v>48511</v>
      </c>
    </row>
    <row r="9" spans="1:10" s="1" customFormat="1" ht="15.75" customHeight="1" x14ac:dyDescent="0.2">
      <c r="A9" s="5" t="s">
        <v>27</v>
      </c>
      <c r="B9" s="6" t="s">
        <v>22</v>
      </c>
      <c r="C9" s="7">
        <v>1438</v>
      </c>
      <c r="D9" s="31">
        <f>(Jul!C9*8)+(Aug!C9*7)+(Sep!C9*6)+(Oct!C9*5)+(Nov!C9*4)+(Dec!C9*3)+(Jan!C9*2)+(Feb!C9*1)</f>
        <v>141559</v>
      </c>
      <c r="E9" s="8"/>
      <c r="F9" s="31">
        <f>(Jul!E9*8)+(Aug!E9*7)+(Sep!E9*6)+(Oct!E9*5)+(Nov!E9*4)+(Dec!E9*3)+(Jan!E9*2)+(Feb!E9*1)</f>
        <v>0</v>
      </c>
      <c r="G9" s="8">
        <v>827</v>
      </c>
      <c r="H9" s="31">
        <f>Jan!H9+G9</f>
        <v>162806</v>
      </c>
      <c r="I9" s="31">
        <f t="shared" si="0"/>
        <v>2265</v>
      </c>
      <c r="J9" s="31">
        <f t="shared" si="1"/>
        <v>304365</v>
      </c>
    </row>
    <row r="10" spans="1:10" s="1" customFormat="1" ht="15.75" customHeight="1" x14ac:dyDescent="0.2">
      <c r="A10" s="5" t="s">
        <v>30</v>
      </c>
      <c r="B10" s="6" t="s">
        <v>22</v>
      </c>
      <c r="C10" s="7">
        <v>14016</v>
      </c>
      <c r="D10" s="31">
        <f>(Jul!C10*8)+(Aug!C10*7)+(Sep!C10*6)+(Oct!C10*5)+(Nov!C10*4)+(Dec!C10*3)+(Jan!C10*2)+(Feb!C10*1)</f>
        <v>1078655</v>
      </c>
      <c r="E10" s="8"/>
      <c r="F10" s="31">
        <f>(Jul!E10*8)+(Aug!E10*7)+(Sep!E10*6)+(Oct!E10*5)+(Nov!E10*4)+(Dec!E10*3)+(Jan!E10*2)+(Feb!E10*1)</f>
        <v>8688</v>
      </c>
      <c r="G10" s="8">
        <v>73186</v>
      </c>
      <c r="H10" s="31">
        <f>Jan!H10+G10</f>
        <v>377668</v>
      </c>
      <c r="I10" s="31">
        <f t="shared" si="0"/>
        <v>87202</v>
      </c>
      <c r="J10" s="31">
        <f t="shared" si="1"/>
        <v>1465011</v>
      </c>
    </row>
    <row r="11" spans="1:10" s="1" customFormat="1" ht="15.75" customHeight="1" x14ac:dyDescent="0.2">
      <c r="A11" s="5" t="s">
        <v>31</v>
      </c>
      <c r="B11" s="6" t="s">
        <v>22</v>
      </c>
      <c r="C11" s="7">
        <v>2655</v>
      </c>
      <c r="D11" s="31">
        <f>(Jul!C11*8)+(Aug!C11*7)+(Sep!C11*6)+(Oct!C11*5)+(Nov!C11*4)+(Dec!C11*3)+(Jan!C11*2)+(Feb!C11*1)</f>
        <v>94357</v>
      </c>
      <c r="E11" s="8"/>
      <c r="F11" s="31">
        <f>(Jul!E11*8)+(Aug!E11*7)+(Sep!E11*6)+(Oct!E11*5)+(Nov!E11*4)+(Dec!E11*3)+(Jan!E11*2)+(Feb!E11*1)</f>
        <v>141300</v>
      </c>
      <c r="G11" s="8">
        <v>14333</v>
      </c>
      <c r="H11" s="31">
        <f>Jan!H11+G11</f>
        <v>75856</v>
      </c>
      <c r="I11" s="31">
        <f t="shared" si="0"/>
        <v>16988</v>
      </c>
      <c r="J11" s="31">
        <f t="shared" si="1"/>
        <v>311513</v>
      </c>
    </row>
    <row r="12" spans="1:10" s="11" customFormat="1" ht="15.75" customHeight="1" x14ac:dyDescent="0.2">
      <c r="A12" s="9" t="s">
        <v>36</v>
      </c>
      <c r="B12" s="10" t="s">
        <v>22</v>
      </c>
      <c r="C12" s="7"/>
      <c r="D12" s="31">
        <f>(Jul!C12*8)+(Aug!C12*7)+(Sep!C12*6)+(Oct!C12*5)+(Nov!C12*4)+(Dec!C12*3)+(Jan!C12*2)+(Feb!C12*1)</f>
        <v>15836</v>
      </c>
      <c r="E12" s="8"/>
      <c r="F12" s="31">
        <f>(Jul!E12*8)+(Aug!E12*7)+(Sep!E12*6)+(Oct!E12*5)+(Nov!E12*4)+(Dec!E12*3)+(Jan!E12*2)+(Feb!E12*1)</f>
        <v>0</v>
      </c>
      <c r="G12" s="8">
        <v>428</v>
      </c>
      <c r="H12" s="31">
        <f>Jan!H12+G12</f>
        <v>3404</v>
      </c>
      <c r="I12" s="31">
        <f t="shared" si="0"/>
        <v>428</v>
      </c>
      <c r="J12" s="31">
        <f t="shared" si="1"/>
        <v>19240</v>
      </c>
    </row>
    <row r="13" spans="1:10" s="1" customFormat="1" ht="15.75" customHeight="1" x14ac:dyDescent="0.2">
      <c r="A13" s="5" t="s">
        <v>37</v>
      </c>
      <c r="B13" s="6" t="s">
        <v>22</v>
      </c>
      <c r="C13" s="7"/>
      <c r="D13" s="31">
        <f>(Jul!C13*8)+(Aug!C13*7)+(Sep!C13*6)+(Oct!C13*5)+(Nov!C13*4)+(Dec!C13*3)+(Jan!C13*2)+(Feb!C13*1)</f>
        <v>95042</v>
      </c>
      <c r="E13" s="8"/>
      <c r="F13" s="31">
        <f>(Jul!E13*8)+(Aug!E13*7)+(Sep!E13*6)+(Oct!E13*5)+(Nov!E13*4)+(Dec!E13*3)+(Jan!E13*2)+(Feb!E13*1)</f>
        <v>0</v>
      </c>
      <c r="G13" s="8"/>
      <c r="H13" s="31">
        <f>Jan!H13+G13</f>
        <v>16474</v>
      </c>
      <c r="I13" s="31">
        <f t="shared" si="0"/>
        <v>0</v>
      </c>
      <c r="J13" s="31">
        <f t="shared" si="1"/>
        <v>111516</v>
      </c>
    </row>
    <row r="14" spans="1:10" s="1" customFormat="1" ht="15.75" customHeight="1" x14ac:dyDescent="0.2">
      <c r="A14" s="5" t="s">
        <v>40</v>
      </c>
      <c r="B14" s="6" t="s">
        <v>22</v>
      </c>
      <c r="C14" s="7"/>
      <c r="D14" s="31">
        <f>(Jul!C14*8)+(Aug!C14*7)+(Sep!C14*6)+(Oct!C14*5)+(Nov!C14*4)+(Dec!C14*3)+(Jan!C14*2)+(Feb!C14*1)</f>
        <v>47452</v>
      </c>
      <c r="E14" s="8"/>
      <c r="F14" s="31">
        <f>(Jul!E14*8)+(Aug!E14*7)+(Sep!E14*6)+(Oct!E14*5)+(Nov!E14*4)+(Dec!E14*3)+(Jan!E14*2)+(Feb!E14*1)</f>
        <v>0</v>
      </c>
      <c r="G14" s="8"/>
      <c r="H14" s="31">
        <f>Jan!H14+G14</f>
        <v>49219</v>
      </c>
      <c r="I14" s="31">
        <f t="shared" si="0"/>
        <v>0</v>
      </c>
      <c r="J14" s="31">
        <f t="shared" si="1"/>
        <v>96671</v>
      </c>
    </row>
    <row r="15" spans="1:10" s="1" customFormat="1" ht="15.75" customHeight="1" x14ac:dyDescent="0.2">
      <c r="A15" s="5" t="s">
        <v>44</v>
      </c>
      <c r="B15" s="6" t="s">
        <v>22</v>
      </c>
      <c r="C15" s="7"/>
      <c r="D15" s="31">
        <f>(Jul!C15*8)+(Aug!C15*7)+(Sep!C15*6)+(Oct!C15*5)+(Nov!C15*4)+(Dec!C15*3)+(Jan!C15*2)+(Feb!C15*1)</f>
        <v>2354</v>
      </c>
      <c r="E15" s="8"/>
      <c r="F15" s="31">
        <f>(Jul!E15*8)+(Aug!E15*7)+(Sep!E15*6)+(Oct!E15*5)+(Nov!E15*4)+(Dec!E15*3)+(Jan!E15*2)+(Feb!E15*1)</f>
        <v>0</v>
      </c>
      <c r="G15" s="8"/>
      <c r="H15" s="31">
        <f>Jan!H15+G15</f>
        <v>0</v>
      </c>
      <c r="I15" s="31">
        <f t="shared" si="0"/>
        <v>0</v>
      </c>
      <c r="J15" s="31">
        <f t="shared" si="1"/>
        <v>2354</v>
      </c>
    </row>
    <row r="16" spans="1:10" s="1" customFormat="1" ht="15.75" customHeight="1" x14ac:dyDescent="0.2">
      <c r="A16" s="5" t="s">
        <v>45</v>
      </c>
      <c r="B16" s="6" t="s">
        <v>22</v>
      </c>
      <c r="C16" s="7">
        <v>1320</v>
      </c>
      <c r="D16" s="31">
        <f>(Jul!C16*8)+(Aug!C16*7)+(Sep!C16*6)+(Oct!C16*5)+(Nov!C16*4)+(Dec!C16*3)+(Jan!C16*2)+(Feb!C16*1)</f>
        <v>154963</v>
      </c>
      <c r="E16" s="8"/>
      <c r="F16" s="31">
        <f>(Jul!E16*8)+(Aug!E16*7)+(Sep!E16*6)+(Oct!E16*5)+(Nov!E16*4)+(Dec!E16*3)+(Jan!E16*2)+(Feb!E16*1)</f>
        <v>0</v>
      </c>
      <c r="G16" s="8">
        <v>1598</v>
      </c>
      <c r="H16" s="31">
        <f>Jan!H16+G16</f>
        <v>44710</v>
      </c>
      <c r="I16" s="31">
        <f t="shared" si="0"/>
        <v>2918</v>
      </c>
      <c r="J16" s="31">
        <f t="shared" si="1"/>
        <v>199673</v>
      </c>
    </row>
    <row r="17" spans="1:10" s="1" customFormat="1" ht="15.75" customHeight="1" x14ac:dyDescent="0.2">
      <c r="A17" s="5" t="s">
        <v>46</v>
      </c>
      <c r="B17" s="6" t="s">
        <v>22</v>
      </c>
      <c r="C17" s="7"/>
      <c r="D17" s="31">
        <f>(Jul!C17*8)+(Aug!C17*7)+(Sep!C17*6)+(Oct!C17*5)+(Nov!C17*4)+(Dec!C17*3)+(Jan!C17*2)+(Feb!C17*1)</f>
        <v>40208</v>
      </c>
      <c r="E17" s="8"/>
      <c r="F17" s="31">
        <f>(Jul!E17*8)+(Aug!E17*7)+(Sep!E17*6)+(Oct!E17*5)+(Nov!E17*4)+(Dec!E17*3)+(Jan!E17*2)+(Feb!E17*1)</f>
        <v>0</v>
      </c>
      <c r="G17" s="8"/>
      <c r="H17" s="31">
        <f>Jan!H17+G17</f>
        <v>27815</v>
      </c>
      <c r="I17" s="31">
        <f t="shared" si="0"/>
        <v>0</v>
      </c>
      <c r="J17" s="31">
        <f t="shared" si="1"/>
        <v>68023</v>
      </c>
    </row>
    <row r="18" spans="1:10" s="11" customFormat="1" ht="15.75" customHeight="1" x14ac:dyDescent="0.2">
      <c r="A18" s="9" t="s">
        <v>47</v>
      </c>
      <c r="B18" s="10" t="s">
        <v>22</v>
      </c>
      <c r="C18" s="7"/>
      <c r="D18" s="31">
        <f>(Jul!C18*8)+(Aug!C18*7)+(Sep!C18*6)+(Oct!C18*5)+(Nov!C18*4)+(Dec!C18*3)+(Jan!C18*2)+(Feb!C18*1)</f>
        <v>8754</v>
      </c>
      <c r="E18" s="8"/>
      <c r="F18" s="31">
        <f>(Jul!E18*8)+(Aug!E18*7)+(Sep!E18*6)+(Oct!E18*5)+(Nov!E18*4)+(Dec!E18*3)+(Jan!E18*2)+(Feb!E18*1)</f>
        <v>0</v>
      </c>
      <c r="G18" s="8"/>
      <c r="H18" s="31">
        <f>Jan!H18+G18</f>
        <v>2139</v>
      </c>
      <c r="I18" s="31">
        <f t="shared" si="0"/>
        <v>0</v>
      </c>
      <c r="J18" s="31">
        <f t="shared" si="1"/>
        <v>10893</v>
      </c>
    </row>
    <row r="19" spans="1:10" s="11" customFormat="1" ht="15.75" customHeight="1" x14ac:dyDescent="0.2">
      <c r="A19" s="9" t="s">
        <v>49</v>
      </c>
      <c r="B19" s="10" t="s">
        <v>22</v>
      </c>
      <c r="C19" s="7"/>
      <c r="D19" s="31">
        <f>(Jul!C19*8)+(Aug!C19*7)+(Sep!C19*6)+(Oct!C19*5)+(Nov!C19*4)+(Dec!C19*3)+(Jan!C19*2)+(Feb!C19*1)</f>
        <v>11728</v>
      </c>
      <c r="E19" s="8"/>
      <c r="F19" s="31">
        <f>(Jul!E19*8)+(Aug!E19*7)+(Sep!E19*6)+(Oct!E19*5)+(Nov!E19*4)+(Dec!E19*3)+(Jan!E19*2)+(Feb!E19*1)</f>
        <v>0</v>
      </c>
      <c r="G19" s="8"/>
      <c r="H19" s="31">
        <f>Jan!H19+G19</f>
        <v>4002</v>
      </c>
      <c r="I19" s="31">
        <f t="shared" si="0"/>
        <v>0</v>
      </c>
      <c r="J19" s="31">
        <f t="shared" si="1"/>
        <v>15730</v>
      </c>
    </row>
    <row r="20" spans="1:10" s="1" customFormat="1" ht="15.75" customHeight="1" x14ac:dyDescent="0.2">
      <c r="A20" s="5" t="s">
        <v>50</v>
      </c>
      <c r="B20" s="6" t="s">
        <v>22</v>
      </c>
      <c r="C20" s="7">
        <v>2007</v>
      </c>
      <c r="D20" s="31">
        <f>(Jul!C20*8)+(Aug!C20*7)+(Sep!C20*6)+(Oct!C20*5)+(Nov!C20*4)+(Dec!C20*3)+(Jan!C20*2)+(Feb!C20*1)</f>
        <v>2007</v>
      </c>
      <c r="E20" s="8"/>
      <c r="F20" s="31">
        <f>(Jul!E20*8)+(Aug!E20*7)+(Sep!E20*6)+(Oct!E20*5)+(Nov!E20*4)+(Dec!E20*3)+(Jan!E20*2)+(Feb!E20*1)</f>
        <v>0</v>
      </c>
      <c r="G20" s="8">
        <v>3556</v>
      </c>
      <c r="H20" s="31">
        <f>Jan!H20+G20</f>
        <v>3556</v>
      </c>
      <c r="I20" s="31">
        <f t="shared" si="0"/>
        <v>5563</v>
      </c>
      <c r="J20" s="31">
        <f t="shared" si="1"/>
        <v>5563</v>
      </c>
    </row>
    <row r="21" spans="1:10" s="1" customFormat="1" ht="15.75" customHeight="1" x14ac:dyDescent="0.2">
      <c r="A21" s="5" t="s">
        <v>141</v>
      </c>
      <c r="B21" s="6" t="s">
        <v>22</v>
      </c>
      <c r="C21" s="7">
        <v>456</v>
      </c>
      <c r="D21" s="31">
        <f>(Jul!C21*8)+(Aug!C21*7)+(Sep!C21*6)+(Oct!C21*5)+(Nov!C21*4)+(Dec!C21*3)+(Jan!C21*2)+(Feb!C21*1)</f>
        <v>33411</v>
      </c>
      <c r="E21" s="8"/>
      <c r="F21" s="31">
        <f>(Jul!E21*8)+(Aug!E21*7)+(Sep!E21*6)+(Oct!E21*5)+(Nov!E21*4)+(Dec!E21*3)+(Jan!E21*2)+(Feb!E21*1)</f>
        <v>0</v>
      </c>
      <c r="G21" s="8">
        <v>1367</v>
      </c>
      <c r="H21" s="31">
        <f>Jan!H21+G21</f>
        <v>28043</v>
      </c>
      <c r="I21" s="31">
        <f t="shared" si="0"/>
        <v>1823</v>
      </c>
      <c r="J21" s="31">
        <f t="shared" si="1"/>
        <v>61454</v>
      </c>
    </row>
    <row r="22" spans="1:10" s="1" customFormat="1" ht="15.75" customHeight="1" x14ac:dyDescent="0.2">
      <c r="A22" s="5" t="s">
        <v>51</v>
      </c>
      <c r="B22" s="6" t="s">
        <v>22</v>
      </c>
      <c r="C22" s="7"/>
      <c r="D22" s="31">
        <f>(Jul!C22*8)+(Aug!C22*7)+(Sep!C22*6)+(Oct!C22*5)+(Nov!C22*4)+(Dec!C22*3)+(Jan!C22*2)+(Feb!C22*1)</f>
        <v>33439</v>
      </c>
      <c r="E22" s="8"/>
      <c r="F22" s="31">
        <f>(Jul!E22*8)+(Aug!E22*7)+(Sep!E22*6)+(Oct!E22*5)+(Nov!E22*4)+(Dec!E22*3)+(Jan!E22*2)+(Feb!E22*1)</f>
        <v>0</v>
      </c>
      <c r="G22" s="8"/>
      <c r="H22" s="31">
        <f>Jan!H22+G22</f>
        <v>21160</v>
      </c>
      <c r="I22" s="31">
        <f t="shared" si="0"/>
        <v>0</v>
      </c>
      <c r="J22" s="31">
        <f t="shared" si="1"/>
        <v>54599</v>
      </c>
    </row>
    <row r="23" spans="1:10" s="1" customFormat="1" ht="15.75" customHeight="1" x14ac:dyDescent="0.2">
      <c r="A23" s="5" t="s">
        <v>52</v>
      </c>
      <c r="B23" s="6" t="s">
        <v>22</v>
      </c>
      <c r="C23" s="7"/>
      <c r="D23" s="31">
        <f>(Jul!C23*8)+(Aug!C23*7)+(Sep!C23*6)+(Oct!C23*5)+(Nov!C23*4)+(Dec!C23*3)+(Jan!C23*2)+(Feb!C23*1)</f>
        <v>708024</v>
      </c>
      <c r="E23" s="8"/>
      <c r="F23" s="31">
        <f>(Jul!E23*8)+(Aug!E23*7)+(Sep!E23*6)+(Oct!E23*5)+(Nov!E23*4)+(Dec!E23*3)+(Jan!E23*2)+(Feb!E23*1)</f>
        <v>0</v>
      </c>
      <c r="G23" s="8"/>
      <c r="H23" s="31">
        <f>Jan!H23+G23</f>
        <v>0</v>
      </c>
      <c r="I23" s="31">
        <f t="shared" si="0"/>
        <v>0</v>
      </c>
      <c r="J23" s="31">
        <f t="shared" si="1"/>
        <v>708024</v>
      </c>
    </row>
    <row r="24" spans="1:10" s="11" customFormat="1" ht="15.75" customHeight="1" x14ac:dyDescent="0.2">
      <c r="A24" s="9" t="s">
        <v>56</v>
      </c>
      <c r="B24" s="10" t="s">
        <v>22</v>
      </c>
      <c r="C24" s="7"/>
      <c r="D24" s="31">
        <f>(Jul!C24*8)+(Aug!C24*7)+(Sep!C24*6)+(Oct!C24*5)+(Nov!C24*4)+(Dec!C24*3)+(Jan!C24*2)+(Feb!C24*1)</f>
        <v>43143</v>
      </c>
      <c r="E24" s="8"/>
      <c r="F24" s="31">
        <f>(Jul!E24*8)+(Aug!E24*7)+(Sep!E24*6)+(Oct!E24*5)+(Nov!E24*4)+(Dec!E24*3)+(Jan!E24*2)+(Feb!E24*1)</f>
        <v>0</v>
      </c>
      <c r="G24" s="8"/>
      <c r="H24" s="31">
        <f>Jan!H24+G24</f>
        <v>79346</v>
      </c>
      <c r="I24" s="31">
        <f t="shared" si="0"/>
        <v>0</v>
      </c>
      <c r="J24" s="31">
        <f t="shared" si="1"/>
        <v>122489</v>
      </c>
    </row>
    <row r="25" spans="1:10" s="1" customFormat="1" ht="15.75" customHeight="1" x14ac:dyDescent="0.2">
      <c r="A25" s="5" t="s">
        <v>62</v>
      </c>
      <c r="B25" s="6" t="s">
        <v>22</v>
      </c>
      <c r="C25" s="7"/>
      <c r="D25" s="31">
        <f>(Jul!C25*8)+(Aug!C25*7)+(Sep!C25*6)+(Oct!C25*5)+(Nov!C25*4)+(Dec!C25*3)+(Jan!C25*2)+(Feb!C25*1)</f>
        <v>32251</v>
      </c>
      <c r="E25" s="8"/>
      <c r="F25" s="31">
        <f>(Jul!E25*8)+(Aug!E25*7)+(Sep!E25*6)+(Oct!E25*5)+(Nov!E25*4)+(Dec!E25*3)+(Jan!E25*2)+(Feb!E25*1)</f>
        <v>0</v>
      </c>
      <c r="G25" s="8"/>
      <c r="H25" s="31">
        <f>Jan!H25+G25</f>
        <v>14000</v>
      </c>
      <c r="I25" s="31">
        <f t="shared" si="0"/>
        <v>0</v>
      </c>
      <c r="J25" s="31">
        <f t="shared" si="1"/>
        <v>46251</v>
      </c>
    </row>
    <row r="26" spans="1:10" s="1" customFormat="1" ht="15.75" customHeight="1" x14ac:dyDescent="0.2">
      <c r="A26" s="5" t="s">
        <v>63</v>
      </c>
      <c r="B26" s="6" t="s">
        <v>22</v>
      </c>
      <c r="C26" s="7"/>
      <c r="D26" s="31">
        <f>(Jul!C26*8)+(Aug!C26*7)+(Sep!C26*6)+(Oct!C26*5)+(Nov!C26*4)+(Dec!C26*3)+(Jan!C26*2)+(Feb!C26*1)</f>
        <v>41971</v>
      </c>
      <c r="E26" s="8"/>
      <c r="F26" s="31">
        <f>(Jul!E26*8)+(Aug!E26*7)+(Sep!E26*6)+(Oct!E26*5)+(Nov!E26*4)+(Dec!E26*3)+(Jan!E26*2)+(Feb!E26*1)</f>
        <v>0</v>
      </c>
      <c r="G26" s="8"/>
      <c r="H26" s="31">
        <f>Jan!H26+G26</f>
        <v>30103</v>
      </c>
      <c r="I26" s="31">
        <f t="shared" si="0"/>
        <v>0</v>
      </c>
      <c r="J26" s="31">
        <f t="shared" si="1"/>
        <v>72074</v>
      </c>
    </row>
    <row r="27" spans="1:10" s="1" customFormat="1" ht="15.75" customHeight="1" x14ac:dyDescent="0.2">
      <c r="A27" s="5" t="s">
        <v>75</v>
      </c>
      <c r="B27" s="6" t="s">
        <v>22</v>
      </c>
      <c r="C27" s="7"/>
      <c r="D27" s="31">
        <f>(Jul!C27*8)+(Aug!C27*7)+(Sep!C27*6)+(Oct!C27*5)+(Nov!C27*4)+(Dec!C27*3)+(Jan!C27*2)+(Feb!C27*1)</f>
        <v>46348</v>
      </c>
      <c r="E27" s="8"/>
      <c r="F27" s="31">
        <f>(Jul!E27*8)+(Aug!E27*7)+(Sep!E27*6)+(Oct!E27*5)+(Nov!E27*4)+(Dec!E27*3)+(Jan!E27*2)+(Feb!E27*1)</f>
        <v>0</v>
      </c>
      <c r="G27" s="8"/>
      <c r="H27" s="31">
        <f>Jan!H27+G27</f>
        <v>43826</v>
      </c>
      <c r="I27" s="31">
        <f t="shared" si="0"/>
        <v>0</v>
      </c>
      <c r="J27" s="31">
        <f t="shared" si="1"/>
        <v>90174</v>
      </c>
    </row>
    <row r="28" spans="1:10" s="1" customFormat="1" ht="15.75" customHeight="1" x14ac:dyDescent="0.2">
      <c r="A28" s="5" t="s">
        <v>80</v>
      </c>
      <c r="B28" s="6" t="s">
        <v>22</v>
      </c>
      <c r="C28" s="7"/>
      <c r="D28" s="31">
        <f>(Jul!C28*8)+(Aug!C28*7)+(Sep!C28*6)+(Oct!C28*5)+(Nov!C28*4)+(Dec!C28*3)+(Jan!C28*2)+(Feb!C28*1)</f>
        <v>10680</v>
      </c>
      <c r="E28" s="8"/>
      <c r="F28" s="31">
        <f>(Jul!E28*8)+(Aug!E28*7)+(Sep!E28*6)+(Oct!E28*5)+(Nov!E28*4)+(Dec!E28*3)+(Jan!E28*2)+(Feb!E28*1)</f>
        <v>0</v>
      </c>
      <c r="G28" s="8"/>
      <c r="H28" s="31">
        <f>Jan!H28+G28</f>
        <v>19384</v>
      </c>
      <c r="I28" s="31">
        <f t="shared" si="0"/>
        <v>0</v>
      </c>
      <c r="J28" s="31">
        <f t="shared" si="1"/>
        <v>30064</v>
      </c>
    </row>
    <row r="29" spans="1:10" s="1" customFormat="1" ht="15.75" customHeight="1" x14ac:dyDescent="0.2">
      <c r="A29" s="5" t="s">
        <v>81</v>
      </c>
      <c r="B29" s="6" t="s">
        <v>22</v>
      </c>
      <c r="C29" s="7"/>
      <c r="D29" s="31">
        <f>(Jul!C29*8)+(Aug!C29*7)+(Sep!C29*6)+(Oct!C29*5)+(Nov!C29*4)+(Dec!C29*3)+(Jan!C29*2)+(Feb!C29*1)</f>
        <v>16664</v>
      </c>
      <c r="E29" s="8"/>
      <c r="F29" s="31">
        <f>(Jul!E29*8)+(Aug!E29*7)+(Sep!E29*6)+(Oct!E29*5)+(Nov!E29*4)+(Dec!E29*3)+(Jan!E29*2)+(Feb!E29*1)</f>
        <v>0</v>
      </c>
      <c r="G29" s="8"/>
      <c r="H29" s="31">
        <f>Jan!H29+G29</f>
        <v>14763</v>
      </c>
      <c r="I29" s="31">
        <f t="shared" si="0"/>
        <v>0</v>
      </c>
      <c r="J29" s="31">
        <f t="shared" si="1"/>
        <v>31427</v>
      </c>
    </row>
    <row r="30" spans="1:10" s="1" customFormat="1" ht="15.75" customHeight="1" x14ac:dyDescent="0.2">
      <c r="A30" s="5" t="s">
        <v>82</v>
      </c>
      <c r="B30" s="6" t="s">
        <v>22</v>
      </c>
      <c r="C30" s="7"/>
      <c r="D30" s="31">
        <f>(Jul!C30*8)+(Aug!C30*7)+(Sep!C30*6)+(Oct!C30*5)+(Nov!C30*4)+(Dec!C30*3)+(Jan!C30*2)+(Feb!C30*1)</f>
        <v>28445</v>
      </c>
      <c r="E30" s="8"/>
      <c r="F30" s="31">
        <f>(Jul!E30*8)+(Aug!E30*7)+(Sep!E30*6)+(Oct!E30*5)+(Nov!E30*4)+(Dec!E30*3)+(Jan!E30*2)+(Feb!E30*1)</f>
        <v>2316</v>
      </c>
      <c r="G30" s="8"/>
      <c r="H30" s="31">
        <f>Jan!H30+G30</f>
        <v>67905</v>
      </c>
      <c r="I30" s="31">
        <f t="shared" si="0"/>
        <v>0</v>
      </c>
      <c r="J30" s="31">
        <f t="shared" si="1"/>
        <v>98666</v>
      </c>
    </row>
    <row r="31" spans="1:10" s="11" customFormat="1" ht="15.75" customHeight="1" x14ac:dyDescent="0.2">
      <c r="A31" s="9" t="s">
        <v>84</v>
      </c>
      <c r="B31" s="10" t="s">
        <v>22</v>
      </c>
      <c r="C31" s="7">
        <v>408</v>
      </c>
      <c r="D31" s="31">
        <f>(Jul!C31*8)+(Aug!C31*7)+(Sep!C31*6)+(Oct!C31*5)+(Nov!C31*4)+(Dec!C31*3)+(Jan!C31*2)+(Feb!C31*1)</f>
        <v>119454</v>
      </c>
      <c r="E31" s="8"/>
      <c r="F31" s="31">
        <f>(Jul!E31*8)+(Aug!E31*7)+(Sep!E31*6)+(Oct!E31*5)+(Nov!E31*4)+(Dec!E31*3)+(Jan!E31*2)+(Feb!E31*1)</f>
        <v>0</v>
      </c>
      <c r="G31" s="8">
        <v>1223</v>
      </c>
      <c r="H31" s="31">
        <f>Jan!H31+G31</f>
        <v>155825</v>
      </c>
      <c r="I31" s="31">
        <f t="shared" si="0"/>
        <v>1631</v>
      </c>
      <c r="J31" s="31">
        <f t="shared" si="1"/>
        <v>275279</v>
      </c>
    </row>
    <row r="32" spans="1:10" s="1" customFormat="1" ht="15.75" customHeight="1" x14ac:dyDescent="0.2">
      <c r="A32" s="5" t="s">
        <v>19</v>
      </c>
      <c r="B32" s="6" t="s">
        <v>20</v>
      </c>
      <c r="C32" s="7">
        <v>2253</v>
      </c>
      <c r="D32" s="31">
        <f>(Jul!C32*8)+(Aug!C32*7)+(Sep!C32*6)+(Oct!C32*5)+(Nov!C32*4)+(Dec!C32*3)+(Jan!C32*2)+(Feb!C32*1)</f>
        <v>55354</v>
      </c>
      <c r="E32" s="8"/>
      <c r="F32" s="31">
        <f>(Jul!E32*8)+(Aug!E32*7)+(Sep!E32*6)+(Oct!E32*5)+(Nov!E32*4)+(Dec!E32*3)+(Jan!E32*2)+(Feb!E32*1)</f>
        <v>10032</v>
      </c>
      <c r="G32" s="8">
        <v>3025</v>
      </c>
      <c r="H32" s="31">
        <f>Jan!H32+G32</f>
        <v>54436</v>
      </c>
      <c r="I32" s="31">
        <f t="shared" si="0"/>
        <v>5278</v>
      </c>
      <c r="J32" s="31">
        <f t="shared" si="1"/>
        <v>119822</v>
      </c>
    </row>
    <row r="33" spans="1:10" s="1" customFormat="1" ht="15.75" customHeight="1" x14ac:dyDescent="0.2">
      <c r="A33" s="5" t="s">
        <v>26</v>
      </c>
      <c r="B33" s="6" t="s">
        <v>20</v>
      </c>
      <c r="C33" s="7">
        <v>10851</v>
      </c>
      <c r="D33" s="31">
        <f>(Jul!C33*8)+(Aug!C33*7)+(Sep!C33*6)+(Oct!C33*5)+(Nov!C33*4)+(Dec!C33*3)+(Jan!C33*2)+(Feb!C33*1)</f>
        <v>649458</v>
      </c>
      <c r="E33" s="8"/>
      <c r="F33" s="31">
        <f>(Jul!E33*8)+(Aug!E33*7)+(Sep!E33*6)+(Oct!E33*5)+(Nov!E33*4)+(Dec!E33*3)+(Jan!E33*2)+(Feb!E33*1)</f>
        <v>0</v>
      </c>
      <c r="G33" s="8">
        <v>12649</v>
      </c>
      <c r="H33" s="31">
        <f>Jan!H33+G33</f>
        <v>257288</v>
      </c>
      <c r="I33" s="31">
        <f t="shared" si="0"/>
        <v>23500</v>
      </c>
      <c r="J33" s="31">
        <f t="shared" si="1"/>
        <v>906746</v>
      </c>
    </row>
    <row r="34" spans="1:10" s="1" customFormat="1" ht="15.75" customHeight="1" x14ac:dyDescent="0.2">
      <c r="A34" s="5" t="s">
        <v>28</v>
      </c>
      <c r="B34" s="6" t="s">
        <v>20</v>
      </c>
      <c r="C34" s="7"/>
      <c r="D34" s="31">
        <f>(Jul!C34*8)+(Aug!C34*7)+(Sep!C34*6)+(Oct!C34*5)+(Nov!C34*4)+(Dec!C34*3)+(Jan!C34*2)+(Feb!C34*1)</f>
        <v>79919</v>
      </c>
      <c r="E34" s="8"/>
      <c r="F34" s="31">
        <f>(Jul!E34*8)+(Aug!E34*7)+(Sep!E34*6)+(Oct!E34*5)+(Nov!E34*4)+(Dec!E34*3)+(Jan!E34*2)+(Feb!E34*1)</f>
        <v>0</v>
      </c>
      <c r="G34" s="8"/>
      <c r="H34" s="31">
        <f>Jan!H34+G34</f>
        <v>50041</v>
      </c>
      <c r="I34" s="31">
        <f t="shared" si="0"/>
        <v>0</v>
      </c>
      <c r="J34" s="31">
        <f t="shared" si="1"/>
        <v>129960</v>
      </c>
    </row>
    <row r="35" spans="1:10" s="1" customFormat="1" ht="15.75" customHeight="1" x14ac:dyDescent="0.2">
      <c r="A35" s="5" t="s">
        <v>29</v>
      </c>
      <c r="B35" s="6" t="s">
        <v>20</v>
      </c>
      <c r="C35" s="7">
        <v>16832</v>
      </c>
      <c r="D35" s="31">
        <f>(Jul!C35*8)+(Aug!C35*7)+(Sep!C35*6)+(Oct!C35*5)+(Nov!C35*4)+(Dec!C35*3)+(Jan!C35*2)+(Feb!C35*1)</f>
        <v>641936</v>
      </c>
      <c r="E35" s="8"/>
      <c r="F35" s="31">
        <f>(Jul!E35*8)+(Aug!E35*7)+(Sep!E35*6)+(Oct!E35*5)+(Nov!E35*4)+(Dec!E35*3)+(Jan!E35*2)+(Feb!E35*1)</f>
        <v>0</v>
      </c>
      <c r="G35" s="8">
        <v>21875</v>
      </c>
      <c r="H35" s="31">
        <f>Jan!H35+G35</f>
        <v>363118</v>
      </c>
      <c r="I35" s="31">
        <f t="shared" si="0"/>
        <v>38707</v>
      </c>
      <c r="J35" s="31">
        <f t="shared" si="1"/>
        <v>1005054</v>
      </c>
    </row>
    <row r="36" spans="1:10" s="11" customFormat="1" ht="15.75" customHeight="1" x14ac:dyDescent="0.2">
      <c r="A36" s="9" t="s">
        <v>32</v>
      </c>
      <c r="B36" s="10" t="s">
        <v>20</v>
      </c>
      <c r="C36" s="7"/>
      <c r="D36" s="31">
        <f>(Jul!C36*8)+(Aug!C36*7)+(Sep!C36*6)+(Oct!C36*5)+(Nov!C36*4)+(Dec!C36*3)+(Jan!C36*2)+(Feb!C36*1)</f>
        <v>13232</v>
      </c>
      <c r="E36" s="8"/>
      <c r="F36" s="31">
        <f>(Jul!E36*8)+(Aug!E36*7)+(Sep!E36*6)+(Oct!E36*5)+(Nov!E36*4)+(Dec!E36*3)+(Jan!E36*2)+(Feb!E36*1)</f>
        <v>0</v>
      </c>
      <c r="G36" s="8"/>
      <c r="H36" s="31">
        <f>Jan!H36+G36</f>
        <v>1654</v>
      </c>
      <c r="I36" s="31">
        <f t="shared" si="0"/>
        <v>0</v>
      </c>
      <c r="J36" s="31">
        <f t="shared" si="1"/>
        <v>14886</v>
      </c>
    </row>
    <row r="37" spans="1:10" s="1" customFormat="1" ht="15.75" customHeight="1" x14ac:dyDescent="0.2">
      <c r="A37" s="5" t="s">
        <v>33</v>
      </c>
      <c r="B37" s="6" t="s">
        <v>20</v>
      </c>
      <c r="C37" s="7"/>
      <c r="D37" s="31">
        <f>(Jul!C37*8)+(Aug!C37*7)+(Sep!C37*6)+(Oct!C37*5)+(Nov!C37*4)+(Dec!C37*3)+(Jan!C37*2)+(Feb!C37*1)</f>
        <v>65520</v>
      </c>
      <c r="E37" s="8"/>
      <c r="F37" s="31">
        <f>(Jul!E37*8)+(Aug!E37*7)+(Sep!E37*6)+(Oct!E37*5)+(Nov!E37*4)+(Dec!E37*3)+(Jan!E37*2)+(Feb!E37*1)</f>
        <v>0</v>
      </c>
      <c r="G37" s="8"/>
      <c r="H37" s="31">
        <f>Jan!H37+G37</f>
        <v>62401</v>
      </c>
      <c r="I37" s="31">
        <f t="shared" si="0"/>
        <v>0</v>
      </c>
      <c r="J37" s="31">
        <f t="shared" si="1"/>
        <v>127921</v>
      </c>
    </row>
    <row r="38" spans="1:10" s="1" customFormat="1" ht="15.75" customHeight="1" x14ac:dyDescent="0.2">
      <c r="A38" s="5" t="s">
        <v>34</v>
      </c>
      <c r="B38" s="6" t="s">
        <v>20</v>
      </c>
      <c r="C38" s="7">
        <v>5254</v>
      </c>
      <c r="D38" s="31">
        <f>(Jul!C38*8)+(Aug!C38*7)+(Sep!C38*6)+(Oct!C38*5)+(Nov!C38*4)+(Dec!C38*3)+(Jan!C38*2)+(Feb!C38*1)</f>
        <v>105445</v>
      </c>
      <c r="E38" s="8"/>
      <c r="F38" s="31">
        <f>(Jul!E38*8)+(Aug!E38*7)+(Sep!E38*6)+(Oct!E38*5)+(Nov!E38*4)+(Dec!E38*3)+(Jan!E38*2)+(Feb!E38*1)</f>
        <v>0</v>
      </c>
      <c r="G38" s="8">
        <v>266</v>
      </c>
      <c r="H38" s="31">
        <f>Jan!H38+G38</f>
        <v>44450</v>
      </c>
      <c r="I38" s="31">
        <f t="shared" si="0"/>
        <v>5520</v>
      </c>
      <c r="J38" s="31">
        <f t="shared" si="1"/>
        <v>149895</v>
      </c>
    </row>
    <row r="39" spans="1:10" s="11" customFormat="1" ht="15.75" customHeight="1" x14ac:dyDescent="0.2">
      <c r="A39" s="9" t="s">
        <v>35</v>
      </c>
      <c r="B39" s="10" t="s">
        <v>20</v>
      </c>
      <c r="C39" s="7">
        <v>26284</v>
      </c>
      <c r="D39" s="31">
        <f>(Jul!C39*8)+(Aug!C39*7)+(Sep!C39*6)+(Oct!C39*5)+(Nov!C39*4)+(Dec!C39*3)+(Jan!C39*2)+(Feb!C39*1)</f>
        <v>813448</v>
      </c>
      <c r="E39" s="8"/>
      <c r="F39" s="31">
        <f>(Jul!E39*8)+(Aug!E39*7)+(Sep!E39*6)+(Oct!E39*5)+(Nov!E39*4)+(Dec!E39*3)+(Jan!E39*2)+(Feb!E39*1)</f>
        <v>6064</v>
      </c>
      <c r="G39" s="8">
        <v>42909</v>
      </c>
      <c r="H39" s="31">
        <f>Jan!H39+G39</f>
        <v>586911</v>
      </c>
      <c r="I39" s="31">
        <f t="shared" si="0"/>
        <v>69193</v>
      </c>
      <c r="J39" s="31">
        <f t="shared" si="1"/>
        <v>1406423</v>
      </c>
    </row>
    <row r="40" spans="1:10" s="1" customFormat="1" ht="15.75" customHeight="1" x14ac:dyDescent="0.2">
      <c r="A40" s="5" t="s">
        <v>38</v>
      </c>
      <c r="B40" s="6" t="s">
        <v>20</v>
      </c>
      <c r="C40" s="7">
        <v>5286</v>
      </c>
      <c r="D40" s="31">
        <f>(Jul!C40*8)+(Aug!C40*7)+(Sep!C40*6)+(Oct!C40*5)+(Nov!C40*4)+(Dec!C40*3)+(Jan!C40*2)+(Feb!C40*1)</f>
        <v>520778</v>
      </c>
      <c r="E40" s="8"/>
      <c r="F40" s="31">
        <f>(Jul!E40*8)+(Aug!E40*7)+(Sep!E40*6)+(Oct!E40*5)+(Nov!E40*4)+(Dec!E40*3)+(Jan!E40*2)+(Feb!E40*1)</f>
        <v>798</v>
      </c>
      <c r="G40" s="8">
        <v>22082</v>
      </c>
      <c r="H40" s="31">
        <f>Jan!H40+G40</f>
        <v>469559</v>
      </c>
      <c r="I40" s="31">
        <f t="shared" si="0"/>
        <v>27368</v>
      </c>
      <c r="J40" s="31">
        <f t="shared" si="1"/>
        <v>991135</v>
      </c>
    </row>
    <row r="41" spans="1:10" s="11" customFormat="1" ht="15.75" customHeight="1" x14ac:dyDescent="0.2">
      <c r="A41" s="9" t="s">
        <v>39</v>
      </c>
      <c r="B41" s="10" t="s">
        <v>20</v>
      </c>
      <c r="C41" s="7">
        <v>9441</v>
      </c>
      <c r="D41" s="31">
        <f>(Jul!C41*8)+(Aug!C41*7)+(Sep!C41*6)+(Oct!C41*5)+(Nov!C41*4)+(Dec!C41*3)+(Jan!C41*2)+(Feb!C41*1)</f>
        <v>255605</v>
      </c>
      <c r="E41" s="8">
        <v>22</v>
      </c>
      <c r="F41" s="31">
        <f>(Jul!E41*8)+(Aug!E41*7)+(Sep!E41*6)+(Oct!E41*5)+(Nov!E41*4)+(Dec!E41*3)+(Jan!E41*2)+(Feb!E41*1)</f>
        <v>22</v>
      </c>
      <c r="G41" s="8">
        <v>17112</v>
      </c>
      <c r="H41" s="31">
        <f>Jan!H41+G41</f>
        <v>187130</v>
      </c>
      <c r="I41" s="31">
        <f t="shared" si="0"/>
        <v>26575</v>
      </c>
      <c r="J41" s="31">
        <f t="shared" si="1"/>
        <v>442757</v>
      </c>
    </row>
    <row r="42" spans="1:10" s="1" customFormat="1" ht="15.75" customHeight="1" x14ac:dyDescent="0.2">
      <c r="A42" s="5" t="s">
        <v>41</v>
      </c>
      <c r="B42" s="6" t="s">
        <v>20</v>
      </c>
      <c r="C42" s="7">
        <v>17077</v>
      </c>
      <c r="D42" s="31">
        <f>(Jul!C42*8)+(Aug!C42*7)+(Sep!C42*6)+(Oct!C42*5)+(Nov!C42*4)+(Dec!C42*3)+(Jan!C42*2)+(Feb!C42*1)</f>
        <v>358722</v>
      </c>
      <c r="E42" s="8"/>
      <c r="F42" s="31">
        <f>(Jul!E42*8)+(Aug!E42*7)+(Sep!E42*6)+(Oct!E42*5)+(Nov!E42*4)+(Dec!E42*3)+(Jan!E42*2)+(Feb!E42*1)</f>
        <v>0</v>
      </c>
      <c r="G42" s="8">
        <v>21347</v>
      </c>
      <c r="H42" s="31">
        <f>Jan!H42+G42</f>
        <v>237105</v>
      </c>
      <c r="I42" s="31">
        <f t="shared" si="0"/>
        <v>38424</v>
      </c>
      <c r="J42" s="31">
        <f t="shared" si="1"/>
        <v>595827</v>
      </c>
    </row>
    <row r="43" spans="1:10" s="1" customFormat="1" ht="15.75" customHeight="1" x14ac:dyDescent="0.2">
      <c r="A43" s="5" t="s">
        <v>42</v>
      </c>
      <c r="B43" s="6" t="s">
        <v>20</v>
      </c>
      <c r="C43" s="7">
        <v>9524</v>
      </c>
      <c r="D43" s="31">
        <f>(Jul!C43*8)+(Aug!C43*7)+(Sep!C43*6)+(Oct!C43*5)+(Nov!C43*4)+(Dec!C43*3)+(Jan!C43*2)+(Feb!C43*1)</f>
        <v>316695</v>
      </c>
      <c r="E43" s="8"/>
      <c r="F43" s="31">
        <f>(Jul!E43*8)+(Aug!E43*7)+(Sep!E43*6)+(Oct!E43*5)+(Nov!E43*4)+(Dec!E43*3)+(Jan!E43*2)+(Feb!E43*1)</f>
        <v>828</v>
      </c>
      <c r="G43" s="8">
        <v>15796</v>
      </c>
      <c r="H43" s="31">
        <f>Jan!H43+G43</f>
        <v>234793</v>
      </c>
      <c r="I43" s="31">
        <f t="shared" si="0"/>
        <v>25320</v>
      </c>
      <c r="J43" s="31">
        <f t="shared" si="1"/>
        <v>552316</v>
      </c>
    </row>
    <row r="44" spans="1:10" s="11" customFormat="1" ht="15.75" customHeight="1" x14ac:dyDescent="0.2">
      <c r="A44" s="9" t="s">
        <v>43</v>
      </c>
      <c r="B44" s="10" t="s">
        <v>20</v>
      </c>
      <c r="C44" s="7">
        <v>20631</v>
      </c>
      <c r="D44" s="31">
        <f>(Jul!C44*8)+(Aug!C44*7)+(Sep!C44*6)+(Oct!C44*5)+(Nov!C44*4)+(Dec!C44*3)+(Jan!C44*2)+(Feb!C44*1)</f>
        <v>426443</v>
      </c>
      <c r="E44" s="8"/>
      <c r="F44" s="31">
        <f>(Jul!E44*8)+(Aug!E44*7)+(Sep!E44*6)+(Oct!E44*5)+(Nov!E44*4)+(Dec!E44*3)+(Jan!E44*2)+(Feb!E44*1)</f>
        <v>5922</v>
      </c>
      <c r="G44" s="8">
        <v>57562</v>
      </c>
      <c r="H44" s="31">
        <f>Jan!H44+G44</f>
        <v>324713</v>
      </c>
      <c r="I44" s="31">
        <f t="shared" si="0"/>
        <v>78193</v>
      </c>
      <c r="J44" s="31">
        <f t="shared" si="1"/>
        <v>757078</v>
      </c>
    </row>
    <row r="45" spans="1:10" s="1" customFormat="1" ht="15.75" customHeight="1" x14ac:dyDescent="0.2">
      <c r="A45" s="5" t="s">
        <v>48</v>
      </c>
      <c r="B45" s="6" t="s">
        <v>20</v>
      </c>
      <c r="C45" s="7"/>
      <c r="D45" s="31">
        <f>(Jul!C45*8)+(Aug!C45*7)+(Sep!C45*6)+(Oct!C45*5)+(Nov!C45*4)+(Dec!C45*3)+(Jan!C45*2)+(Feb!C45*1)</f>
        <v>69433</v>
      </c>
      <c r="E45" s="8"/>
      <c r="F45" s="31">
        <f>(Jul!E45*8)+(Aug!E45*7)+(Sep!E45*6)+(Oct!E45*5)+(Nov!E45*4)+(Dec!E45*3)+(Jan!E45*2)+(Feb!E45*1)</f>
        <v>0</v>
      </c>
      <c r="G45" s="8">
        <v>1930</v>
      </c>
      <c r="H45" s="31">
        <f>Jan!H45+G45</f>
        <v>15149</v>
      </c>
      <c r="I45" s="31">
        <f t="shared" si="0"/>
        <v>1930</v>
      </c>
      <c r="J45" s="31">
        <f t="shared" si="1"/>
        <v>84582</v>
      </c>
    </row>
    <row r="46" spans="1:10" s="11" customFormat="1" ht="15.75" customHeight="1" x14ac:dyDescent="0.2">
      <c r="A46" s="9" t="s">
        <v>53</v>
      </c>
      <c r="B46" s="10" t="s">
        <v>20</v>
      </c>
      <c r="C46" s="7"/>
      <c r="D46" s="31">
        <f>(Jul!C46*8)+(Aug!C46*7)+(Sep!C46*6)+(Oct!C46*5)+(Nov!C46*4)+(Dec!C46*3)+(Jan!C46*2)+(Feb!C46*1)</f>
        <v>23367</v>
      </c>
      <c r="E46" s="8"/>
      <c r="F46" s="31">
        <f>(Jul!E46*8)+(Aug!E46*7)+(Sep!E46*6)+(Oct!E46*5)+(Nov!E46*4)+(Dec!E46*3)+(Jan!E46*2)+(Feb!E46*1)</f>
        <v>0</v>
      </c>
      <c r="G46" s="8"/>
      <c r="H46" s="31">
        <f>Jan!H46+G46</f>
        <v>1823</v>
      </c>
      <c r="I46" s="31">
        <f t="shared" si="0"/>
        <v>0</v>
      </c>
      <c r="J46" s="31">
        <f t="shared" si="1"/>
        <v>25190</v>
      </c>
    </row>
    <row r="47" spans="1:10" s="11" customFormat="1" ht="15.75" customHeight="1" x14ac:dyDescent="0.2">
      <c r="A47" s="9" t="s">
        <v>54</v>
      </c>
      <c r="B47" s="10" t="s">
        <v>20</v>
      </c>
      <c r="C47" s="7">
        <v>22385</v>
      </c>
      <c r="D47" s="31">
        <f>(Jul!C47*8)+(Aug!C47*7)+(Sep!C47*6)+(Oct!C47*5)+(Nov!C47*4)+(Dec!C47*3)+(Jan!C47*2)+(Feb!C47*1)</f>
        <v>767940</v>
      </c>
      <c r="E47" s="8"/>
      <c r="F47" s="31">
        <f>(Jul!E47*8)+(Aug!E47*7)+(Sep!E47*6)+(Oct!E47*5)+(Nov!E47*4)+(Dec!E47*3)+(Jan!E47*2)+(Feb!E47*1)</f>
        <v>11015</v>
      </c>
      <c r="G47" s="8">
        <v>120678</v>
      </c>
      <c r="H47" s="31">
        <f>Jan!H47+G47</f>
        <v>624807</v>
      </c>
      <c r="I47" s="31">
        <f t="shared" si="0"/>
        <v>143063</v>
      </c>
      <c r="J47" s="31">
        <f t="shared" si="1"/>
        <v>1403762</v>
      </c>
    </row>
    <row r="48" spans="1:10" s="11" customFormat="1" ht="15.75" customHeight="1" x14ac:dyDescent="0.2">
      <c r="A48" s="9" t="s">
        <v>55</v>
      </c>
      <c r="B48" s="10" t="s">
        <v>20</v>
      </c>
      <c r="C48" s="7">
        <v>20549</v>
      </c>
      <c r="D48" s="31">
        <f>(Jul!C48*8)+(Aug!C48*7)+(Sep!C48*6)+(Oct!C48*5)+(Nov!C48*4)+(Dec!C48*3)+(Jan!C48*2)+(Feb!C48*1)</f>
        <v>606419</v>
      </c>
      <c r="E48" s="8"/>
      <c r="F48" s="31">
        <f>(Jul!E48*8)+(Aug!E48*7)+(Sep!E48*6)+(Oct!E48*5)+(Nov!E48*4)+(Dec!E48*3)+(Jan!E48*2)+(Feb!E48*1)</f>
        <v>10620</v>
      </c>
      <c r="G48" s="8">
        <v>95625</v>
      </c>
      <c r="H48" s="31">
        <f>Jan!H48+G48</f>
        <v>329753</v>
      </c>
      <c r="I48" s="31">
        <f t="shared" si="0"/>
        <v>116174</v>
      </c>
      <c r="J48" s="31">
        <f t="shared" si="1"/>
        <v>946792</v>
      </c>
    </row>
    <row r="49" spans="1:10" s="1" customFormat="1" ht="15.75" customHeight="1" x14ac:dyDescent="0.2">
      <c r="A49" s="5" t="s">
        <v>57</v>
      </c>
      <c r="B49" s="6" t="s">
        <v>20</v>
      </c>
      <c r="C49" s="7">
        <v>17335</v>
      </c>
      <c r="D49" s="31">
        <f>(Jul!C49*8)+(Aug!C49*7)+(Sep!C49*6)+(Oct!C49*5)+(Nov!C49*4)+(Dec!C49*3)+(Jan!C49*2)+(Feb!C49*1)</f>
        <v>497219</v>
      </c>
      <c r="E49" s="8"/>
      <c r="F49" s="31">
        <f>(Jul!E49*8)+(Aug!E49*7)+(Sep!E49*6)+(Oct!E49*5)+(Nov!E49*4)+(Dec!E49*3)+(Jan!E49*2)+(Feb!E49*1)</f>
        <v>0</v>
      </c>
      <c r="G49" s="8">
        <v>17145</v>
      </c>
      <c r="H49" s="31">
        <f>Jan!H49+G49</f>
        <v>154613</v>
      </c>
      <c r="I49" s="31">
        <f t="shared" si="0"/>
        <v>34480</v>
      </c>
      <c r="J49" s="31">
        <f t="shared" si="1"/>
        <v>651832</v>
      </c>
    </row>
    <row r="50" spans="1:10" s="1" customFormat="1" ht="15.75" customHeight="1" x14ac:dyDescent="0.2">
      <c r="A50" s="5" t="s">
        <v>58</v>
      </c>
      <c r="B50" s="6" t="s">
        <v>20</v>
      </c>
      <c r="C50" s="7">
        <v>11263</v>
      </c>
      <c r="D50" s="31">
        <f>(Jul!C50*8)+(Aug!C50*7)+(Sep!C50*6)+(Oct!C50*5)+(Nov!C50*4)+(Dec!C50*3)+(Jan!C50*2)+(Feb!C50*1)</f>
        <v>246767</v>
      </c>
      <c r="E50" s="8"/>
      <c r="F50" s="31">
        <f>(Jul!E50*8)+(Aug!E50*7)+(Sep!E50*6)+(Oct!E50*5)+(Nov!E50*4)+(Dec!E50*3)+(Jan!E50*2)+(Feb!E50*1)</f>
        <v>0</v>
      </c>
      <c r="G50" s="8">
        <v>8010</v>
      </c>
      <c r="H50" s="31">
        <f>Jan!H50+G50</f>
        <v>51146</v>
      </c>
      <c r="I50" s="31">
        <f t="shared" si="0"/>
        <v>19273</v>
      </c>
      <c r="J50" s="31">
        <f t="shared" si="1"/>
        <v>297913</v>
      </c>
    </row>
    <row r="51" spans="1:10" s="1" customFormat="1" ht="15.75" customHeight="1" x14ac:dyDescent="0.2">
      <c r="A51" s="5" t="s">
        <v>59</v>
      </c>
      <c r="B51" s="6" t="s">
        <v>20</v>
      </c>
      <c r="C51" s="7">
        <v>29690</v>
      </c>
      <c r="D51" s="31">
        <f>(Jul!C51*8)+(Aug!C51*7)+(Sep!C51*6)+(Oct!C51*5)+(Nov!C51*4)+(Dec!C51*3)+(Jan!C51*2)+(Feb!C51*1)</f>
        <v>938867</v>
      </c>
      <c r="E51" s="8"/>
      <c r="F51" s="31">
        <f>(Jul!E51*8)+(Aug!E51*7)+(Sep!E51*6)+(Oct!E51*5)+(Nov!E51*4)+(Dec!E51*3)+(Jan!E51*2)+(Feb!E51*1)</f>
        <v>2856</v>
      </c>
      <c r="G51" s="8">
        <v>82847</v>
      </c>
      <c r="H51" s="31">
        <f>Jan!H51+G51</f>
        <v>705194</v>
      </c>
      <c r="I51" s="31">
        <f t="shared" si="0"/>
        <v>112537</v>
      </c>
      <c r="J51" s="31">
        <f t="shared" si="1"/>
        <v>1646917</v>
      </c>
    </row>
    <row r="52" spans="1:10" s="1" customFormat="1" ht="15.75" customHeight="1" x14ac:dyDescent="0.2">
      <c r="A52" s="5" t="s">
        <v>60</v>
      </c>
      <c r="B52" s="6" t="s">
        <v>20</v>
      </c>
      <c r="C52" s="7">
        <v>4166</v>
      </c>
      <c r="D52" s="31">
        <f>(Jul!C52*8)+(Aug!C52*7)+(Sep!C52*6)+(Oct!C52*5)+(Nov!C52*4)+(Dec!C52*3)+(Jan!C52*2)+(Feb!C52*1)</f>
        <v>173967</v>
      </c>
      <c r="E52" s="8"/>
      <c r="F52" s="31">
        <f>(Jul!E52*8)+(Aug!E52*7)+(Sep!E52*6)+(Oct!E52*5)+(Nov!E52*4)+(Dec!E52*3)+(Jan!E52*2)+(Feb!E52*1)</f>
        <v>4560</v>
      </c>
      <c r="G52" s="8">
        <v>2349</v>
      </c>
      <c r="H52" s="31">
        <f>Jan!H52+G52</f>
        <v>46435</v>
      </c>
      <c r="I52" s="31">
        <f t="shared" si="0"/>
        <v>6515</v>
      </c>
      <c r="J52" s="31">
        <f t="shared" si="1"/>
        <v>224962</v>
      </c>
    </row>
    <row r="53" spans="1:10" s="1" customFormat="1" ht="15.75" customHeight="1" x14ac:dyDescent="0.2">
      <c r="A53" s="5" t="s">
        <v>64</v>
      </c>
      <c r="B53" s="6" t="s">
        <v>20</v>
      </c>
      <c r="C53" s="7"/>
      <c r="D53" s="31">
        <f>(Jul!C53*8)+(Aug!C53*7)+(Sep!C53*6)+(Oct!C53*5)+(Nov!C53*4)+(Dec!C53*3)+(Jan!C53*2)+(Feb!C53*1)</f>
        <v>1201</v>
      </c>
      <c r="E53" s="8"/>
      <c r="F53" s="31">
        <f>(Jul!E53*8)+(Aug!E53*7)+(Sep!E53*6)+(Oct!E53*5)+(Nov!E53*4)+(Dec!E53*3)+(Jan!E53*2)+(Feb!E53*1)</f>
        <v>0</v>
      </c>
      <c r="G53" s="8"/>
      <c r="H53" s="31">
        <f>Jan!H53+G53</f>
        <v>2384</v>
      </c>
      <c r="I53" s="31">
        <f t="shared" si="0"/>
        <v>0</v>
      </c>
      <c r="J53" s="31">
        <f t="shared" si="1"/>
        <v>3585</v>
      </c>
    </row>
    <row r="54" spans="1:10" s="1" customFormat="1" ht="15.75" customHeight="1" x14ac:dyDescent="0.2">
      <c r="A54" s="5" t="s">
        <v>65</v>
      </c>
      <c r="B54" s="6" t="s">
        <v>20</v>
      </c>
      <c r="C54" s="7">
        <v>8818</v>
      </c>
      <c r="D54" s="31">
        <f>(Jul!C54*8)+(Aug!C54*7)+(Sep!C54*6)+(Oct!C54*5)+(Nov!C54*4)+(Dec!C54*3)+(Jan!C54*2)+(Feb!C54*1)</f>
        <v>361009</v>
      </c>
      <c r="E54" s="8"/>
      <c r="F54" s="31">
        <f>(Jul!E54*8)+(Aug!E54*7)+(Sep!E54*6)+(Oct!E54*5)+(Nov!E54*4)+(Dec!E54*3)+(Jan!E54*2)+(Feb!E54*1)</f>
        <v>0</v>
      </c>
      <c r="G54" s="8">
        <v>9138</v>
      </c>
      <c r="H54" s="31">
        <f>Jan!H54+G54</f>
        <v>119071</v>
      </c>
      <c r="I54" s="31">
        <f t="shared" si="0"/>
        <v>17956</v>
      </c>
      <c r="J54" s="31">
        <f t="shared" si="1"/>
        <v>480080</v>
      </c>
    </row>
    <row r="55" spans="1:10" s="1" customFormat="1" ht="15.75" customHeight="1" x14ac:dyDescent="0.2">
      <c r="A55" s="5" t="s">
        <v>66</v>
      </c>
      <c r="B55" s="6" t="s">
        <v>20</v>
      </c>
      <c r="C55" s="7">
        <v>21188</v>
      </c>
      <c r="D55" s="31">
        <f>(Jul!C55*8)+(Aug!C55*7)+(Sep!C55*6)+(Oct!C55*5)+(Nov!C55*4)+(Dec!C55*3)+(Jan!C55*2)+(Feb!C55*1)</f>
        <v>602007</v>
      </c>
      <c r="E55" s="8"/>
      <c r="F55" s="31">
        <f>(Jul!E55*8)+(Aug!E55*7)+(Sep!E55*6)+(Oct!E55*5)+(Nov!E55*4)+(Dec!E55*3)+(Jan!E55*2)+(Feb!E55*1)</f>
        <v>12350</v>
      </c>
      <c r="G55" s="8">
        <v>14059</v>
      </c>
      <c r="H55" s="31">
        <f>Jan!H55+G55</f>
        <v>298408</v>
      </c>
      <c r="I55" s="31">
        <f t="shared" si="0"/>
        <v>35247</v>
      </c>
      <c r="J55" s="31">
        <f t="shared" si="1"/>
        <v>912765</v>
      </c>
    </row>
    <row r="56" spans="1:10" s="11" customFormat="1" ht="15.75" customHeight="1" x14ac:dyDescent="0.2">
      <c r="A56" s="9" t="s">
        <v>67</v>
      </c>
      <c r="B56" s="10" t="s">
        <v>20</v>
      </c>
      <c r="C56" s="7"/>
      <c r="D56" s="31">
        <f>(Jul!C56*8)+(Aug!C56*7)+(Sep!C56*6)+(Oct!C56*5)+(Nov!C56*4)+(Dec!C56*3)+(Jan!C56*2)+(Feb!C56*1)</f>
        <v>55667</v>
      </c>
      <c r="E56" s="8"/>
      <c r="F56" s="31">
        <f>(Jul!E56*8)+(Aug!E56*7)+(Sep!E56*6)+(Oct!E56*5)+(Nov!E56*4)+(Dec!E56*3)+(Jan!E56*2)+(Feb!E56*1)</f>
        <v>0</v>
      </c>
      <c r="G56" s="8">
        <v>250</v>
      </c>
      <c r="H56" s="31">
        <f>Jan!H56+G56</f>
        <v>95816</v>
      </c>
      <c r="I56" s="31">
        <f t="shared" si="0"/>
        <v>250</v>
      </c>
      <c r="J56" s="31">
        <f t="shared" si="1"/>
        <v>151483</v>
      </c>
    </row>
    <row r="57" spans="1:10" s="1" customFormat="1" ht="15.75" customHeight="1" x14ac:dyDescent="0.2">
      <c r="A57" s="5" t="s">
        <v>68</v>
      </c>
      <c r="B57" s="6" t="s">
        <v>20</v>
      </c>
      <c r="C57" s="7">
        <v>6430</v>
      </c>
      <c r="D57" s="31">
        <f>(Jul!C57*8)+(Aug!C57*7)+(Sep!C57*6)+(Oct!C57*5)+(Nov!C57*4)+(Dec!C57*3)+(Jan!C57*2)+(Feb!C57*1)</f>
        <v>186527</v>
      </c>
      <c r="E57" s="8"/>
      <c r="F57" s="31">
        <f>(Jul!E57*8)+(Aug!E57*7)+(Sep!E57*6)+(Oct!E57*5)+(Nov!E57*4)+(Dec!E57*3)+(Jan!E57*2)+(Feb!E57*1)</f>
        <v>0</v>
      </c>
      <c r="G57" s="8">
        <v>3736</v>
      </c>
      <c r="H57" s="31">
        <f>Jan!H57+G57</f>
        <v>132455</v>
      </c>
      <c r="I57" s="31">
        <f t="shared" si="0"/>
        <v>10166</v>
      </c>
      <c r="J57" s="31">
        <f t="shared" si="1"/>
        <v>318982</v>
      </c>
    </row>
    <row r="58" spans="1:10" s="11" customFormat="1" ht="15.75" customHeight="1" x14ac:dyDescent="0.2">
      <c r="A58" s="9" t="s">
        <v>69</v>
      </c>
      <c r="B58" s="10" t="s">
        <v>20</v>
      </c>
      <c r="C58" s="7">
        <v>3068</v>
      </c>
      <c r="D58" s="31">
        <f>(Jul!C58*8)+(Aug!C58*7)+(Sep!C58*6)+(Oct!C58*5)+(Nov!C58*4)+(Dec!C58*3)+(Jan!C58*2)+(Feb!C58*1)</f>
        <v>23097</v>
      </c>
      <c r="E58" s="8"/>
      <c r="F58" s="31">
        <f>(Jul!E58*8)+(Aug!E58*7)+(Sep!E58*6)+(Oct!E58*5)+(Nov!E58*4)+(Dec!E58*3)+(Jan!E58*2)+(Feb!E58*1)</f>
        <v>0</v>
      </c>
      <c r="G58" s="8">
        <v>1643</v>
      </c>
      <c r="H58" s="31">
        <f>Jan!H58+G58</f>
        <v>23014</v>
      </c>
      <c r="I58" s="31">
        <f t="shared" si="0"/>
        <v>4711</v>
      </c>
      <c r="J58" s="31">
        <f t="shared" si="1"/>
        <v>46111</v>
      </c>
    </row>
    <row r="59" spans="1:10" s="1" customFormat="1" ht="15.75" customHeight="1" x14ac:dyDescent="0.2">
      <c r="A59" s="5" t="s">
        <v>70</v>
      </c>
      <c r="B59" s="6" t="s">
        <v>20</v>
      </c>
      <c r="C59" s="7">
        <v>1334</v>
      </c>
      <c r="D59" s="31">
        <f>(Jul!C59*8)+(Aug!C59*7)+(Sep!C59*6)+(Oct!C59*5)+(Nov!C59*4)+(Dec!C59*3)+(Jan!C59*2)+(Feb!C59*1)</f>
        <v>62166</v>
      </c>
      <c r="E59" s="8"/>
      <c r="F59" s="31">
        <f>(Jul!E59*8)+(Aug!E59*7)+(Sep!E59*6)+(Oct!E59*5)+(Nov!E59*4)+(Dec!E59*3)+(Jan!E59*2)+(Feb!E59*1)</f>
        <v>0</v>
      </c>
      <c r="G59" s="8"/>
      <c r="H59" s="31">
        <f>Jan!H59+G59</f>
        <v>46836</v>
      </c>
      <c r="I59" s="31">
        <f t="shared" si="0"/>
        <v>1334</v>
      </c>
      <c r="J59" s="31">
        <f t="shared" si="1"/>
        <v>109002</v>
      </c>
    </row>
    <row r="60" spans="1:10" s="11" customFormat="1" ht="15.75" customHeight="1" x14ac:dyDescent="0.2">
      <c r="A60" s="9" t="s">
        <v>71</v>
      </c>
      <c r="B60" s="10" t="s">
        <v>20</v>
      </c>
      <c r="C60" s="7">
        <v>39173</v>
      </c>
      <c r="D60" s="31">
        <f>(Jul!C60*8)+(Aug!C60*7)+(Sep!C60*6)+(Oct!C60*5)+(Nov!C60*4)+(Dec!C60*3)+(Jan!C60*2)+(Feb!C60*1)</f>
        <v>1556896</v>
      </c>
      <c r="E60" s="8">
        <v>29</v>
      </c>
      <c r="F60" s="31">
        <f>(Jul!E60*8)+(Aug!E60*7)+(Sep!E60*6)+(Oct!E60*5)+(Nov!E60*4)+(Dec!E60*3)+(Jan!E60*2)+(Feb!E60*1)</f>
        <v>39999</v>
      </c>
      <c r="G60" s="8">
        <v>38328</v>
      </c>
      <c r="H60" s="31">
        <f>Jan!H60+G60</f>
        <v>1168304</v>
      </c>
      <c r="I60" s="31">
        <f t="shared" si="0"/>
        <v>77530</v>
      </c>
      <c r="J60" s="31">
        <f t="shared" si="1"/>
        <v>2765199</v>
      </c>
    </row>
    <row r="61" spans="1:10" s="1" customFormat="1" ht="15.75" customHeight="1" x14ac:dyDescent="0.2">
      <c r="A61" s="5" t="s">
        <v>72</v>
      </c>
      <c r="B61" s="6" t="s">
        <v>20</v>
      </c>
      <c r="C61" s="7"/>
      <c r="D61" s="31">
        <f>(Jul!C61*8)+(Aug!C61*7)+(Sep!C61*6)+(Oct!C61*5)+(Nov!C61*4)+(Dec!C61*3)+(Jan!C61*2)+(Feb!C61*1)</f>
        <v>129234</v>
      </c>
      <c r="E61" s="8"/>
      <c r="F61" s="31">
        <f>(Jul!E61*8)+(Aug!E61*7)+(Sep!E61*6)+(Oct!E61*5)+(Nov!E61*4)+(Dec!E61*3)+(Jan!E61*2)+(Feb!E61*1)</f>
        <v>0</v>
      </c>
      <c r="G61" s="8"/>
      <c r="H61" s="31">
        <f>Jan!H61+G61</f>
        <v>75694</v>
      </c>
      <c r="I61" s="31">
        <f t="shared" si="0"/>
        <v>0</v>
      </c>
      <c r="J61" s="31">
        <f t="shared" si="1"/>
        <v>204928</v>
      </c>
    </row>
    <row r="62" spans="1:10" s="11" customFormat="1" ht="15.75" customHeight="1" x14ac:dyDescent="0.2">
      <c r="A62" s="9" t="s">
        <v>73</v>
      </c>
      <c r="B62" s="10" t="s">
        <v>20</v>
      </c>
      <c r="C62" s="7"/>
      <c r="D62" s="31">
        <f>(Jul!C62*8)+(Aug!C62*7)+(Sep!C62*6)+(Oct!C62*5)+(Nov!C62*4)+(Dec!C62*3)+(Jan!C62*2)+(Feb!C62*1)</f>
        <v>27755</v>
      </c>
      <c r="E62" s="8"/>
      <c r="F62" s="31">
        <f>(Jul!E62*8)+(Aug!E62*7)+(Sep!E62*6)+(Oct!E62*5)+(Nov!E62*4)+(Dec!E62*3)+(Jan!E62*2)+(Feb!E62*1)</f>
        <v>0</v>
      </c>
      <c r="G62" s="8"/>
      <c r="H62" s="31">
        <f>Jan!H62+G62</f>
        <v>10793</v>
      </c>
      <c r="I62" s="31">
        <f t="shared" si="0"/>
        <v>0</v>
      </c>
      <c r="J62" s="31">
        <f t="shared" si="1"/>
        <v>38548</v>
      </c>
    </row>
    <row r="63" spans="1:10" s="1" customFormat="1" ht="15.75" customHeight="1" x14ac:dyDescent="0.2">
      <c r="A63" s="5" t="s">
        <v>126</v>
      </c>
      <c r="B63" s="6" t="s">
        <v>20</v>
      </c>
      <c r="C63" s="7">
        <v>5139</v>
      </c>
      <c r="D63" s="31">
        <f>(Jul!C63*8)+(Aug!C63*7)+(Sep!C63*6)+(Oct!C63*5)+(Nov!C63*4)+(Dec!C63*3)+(Jan!C63*2)+(Feb!C63*1)</f>
        <v>336318</v>
      </c>
      <c r="E63" s="8"/>
      <c r="F63" s="31">
        <f>(Jul!E63*8)+(Aug!E63*7)+(Sep!E63*6)+(Oct!E63*5)+(Nov!E63*4)+(Dec!E63*3)+(Jan!E63*2)+(Feb!E63*1)</f>
        <v>0</v>
      </c>
      <c r="G63" s="8">
        <v>6887</v>
      </c>
      <c r="H63" s="31">
        <f>Jan!H63+G63</f>
        <v>240938</v>
      </c>
      <c r="I63" s="31">
        <f t="shared" si="0"/>
        <v>12026</v>
      </c>
      <c r="J63" s="31">
        <f t="shared" si="1"/>
        <v>577256</v>
      </c>
    </row>
    <row r="64" spans="1:10" s="1" customFormat="1" ht="15.75" customHeight="1" x14ac:dyDescent="0.2">
      <c r="A64" s="5" t="s">
        <v>74</v>
      </c>
      <c r="B64" s="6" t="s">
        <v>20</v>
      </c>
      <c r="C64" s="7"/>
      <c r="D64" s="31">
        <f>(Jul!C64*8)+(Aug!C64*7)+(Sep!C64*6)+(Oct!C64*5)+(Nov!C64*4)+(Dec!C64*3)+(Jan!C64*2)+(Feb!C64*1)</f>
        <v>1098</v>
      </c>
      <c r="E64" s="8"/>
      <c r="F64" s="31">
        <f>(Jul!E64*8)+(Aug!E64*7)+(Sep!E64*6)+(Oct!E64*5)+(Nov!E64*4)+(Dec!E64*3)+(Jan!E64*2)+(Feb!E64*1)</f>
        <v>0</v>
      </c>
      <c r="G64" s="8"/>
      <c r="H64" s="31">
        <f>Jan!H64+G64</f>
        <v>650</v>
      </c>
      <c r="I64" s="31">
        <f t="shared" ref="I64:I71" si="2">C64+E64+G64</f>
        <v>0</v>
      </c>
      <c r="J64" s="31">
        <f t="shared" ref="J64:J71" si="3">D64+F64+H64</f>
        <v>1748</v>
      </c>
    </row>
    <row r="65" spans="1:10" s="11" customFormat="1" ht="15.75" customHeight="1" x14ac:dyDescent="0.2">
      <c r="A65" s="9" t="s">
        <v>76</v>
      </c>
      <c r="B65" s="10" t="s">
        <v>20</v>
      </c>
      <c r="C65" s="7"/>
      <c r="D65" s="31">
        <f>(Jul!C65*8)+(Aug!C65*7)+(Sep!C65*6)+(Oct!C65*5)+(Nov!C65*4)+(Dec!C65*3)+(Jan!C65*2)+(Feb!C65*1)</f>
        <v>42028</v>
      </c>
      <c r="E65" s="8"/>
      <c r="F65" s="31">
        <f>(Jul!E65*8)+(Aug!E65*7)+(Sep!E65*6)+(Oct!E65*5)+(Nov!E65*4)+(Dec!E65*3)+(Jan!E65*2)+(Feb!E65*1)</f>
        <v>2121</v>
      </c>
      <c r="G65" s="8"/>
      <c r="H65" s="31">
        <f>Jan!H65+G65</f>
        <v>3939</v>
      </c>
      <c r="I65" s="31">
        <f t="shared" si="2"/>
        <v>0</v>
      </c>
      <c r="J65" s="31">
        <f t="shared" si="3"/>
        <v>48088</v>
      </c>
    </row>
    <row r="66" spans="1:10" s="11" customFormat="1" ht="15.75" customHeight="1" x14ac:dyDescent="0.2">
      <c r="A66" s="9" t="s">
        <v>77</v>
      </c>
      <c r="B66" s="10" t="s">
        <v>20</v>
      </c>
      <c r="C66" s="7">
        <v>1637</v>
      </c>
      <c r="D66" s="31">
        <f>(Jul!C66*8)+(Aug!C66*7)+(Sep!C66*6)+(Oct!C66*5)+(Nov!C66*4)+(Dec!C66*3)+(Jan!C66*2)+(Feb!C66*1)</f>
        <v>47711</v>
      </c>
      <c r="E66" s="8"/>
      <c r="F66" s="31">
        <f>(Jul!E66*8)+(Aug!E66*7)+(Sep!E66*6)+(Oct!E66*5)+(Nov!E66*4)+(Dec!E66*3)+(Jan!E66*2)+(Feb!E66*1)</f>
        <v>0</v>
      </c>
      <c r="G66" s="8">
        <v>6549</v>
      </c>
      <c r="H66" s="31">
        <f>Jan!H66+G66</f>
        <v>21320</v>
      </c>
      <c r="I66" s="31">
        <f t="shared" si="2"/>
        <v>8186</v>
      </c>
      <c r="J66" s="31">
        <f t="shared" si="3"/>
        <v>69031</v>
      </c>
    </row>
    <row r="67" spans="1:10" s="11" customFormat="1" ht="15.75" customHeight="1" x14ac:dyDescent="0.2">
      <c r="A67" s="9" t="s">
        <v>78</v>
      </c>
      <c r="B67" s="10" t="s">
        <v>20</v>
      </c>
      <c r="C67" s="7"/>
      <c r="D67" s="31">
        <f>(Jul!C67*8)+(Aug!C67*7)+(Sep!C67*6)+(Oct!C67*5)+(Nov!C67*4)+(Dec!C67*3)+(Jan!C67*2)+(Feb!C67*1)</f>
        <v>0</v>
      </c>
      <c r="E67" s="8"/>
      <c r="F67" s="31">
        <f>(Jul!E67*8)+(Aug!E67*7)+(Sep!E67*6)+(Oct!E67*5)+(Nov!E67*4)+(Dec!E67*3)+(Jan!E67*2)+(Feb!E67*1)</f>
        <v>0</v>
      </c>
      <c r="G67" s="8"/>
      <c r="H67" s="31">
        <f>Jan!H67+G67</f>
        <v>0</v>
      </c>
      <c r="I67" s="31">
        <f t="shared" si="2"/>
        <v>0</v>
      </c>
      <c r="J67" s="31">
        <f t="shared" si="3"/>
        <v>0</v>
      </c>
    </row>
    <row r="68" spans="1:10" s="1" customFormat="1" ht="15.75" customHeight="1" x14ac:dyDescent="0.2">
      <c r="A68" s="5" t="s">
        <v>79</v>
      </c>
      <c r="B68" s="6" t="s">
        <v>20</v>
      </c>
      <c r="C68" s="7">
        <v>539</v>
      </c>
      <c r="D68" s="31">
        <f>(Jul!C68*8)+(Aug!C68*7)+(Sep!C68*6)+(Oct!C68*5)+(Nov!C68*4)+(Dec!C68*3)+(Jan!C68*2)+(Feb!C68*1)</f>
        <v>14143</v>
      </c>
      <c r="E68" s="8"/>
      <c r="F68" s="31">
        <f>(Jul!E68*8)+(Aug!E68*7)+(Sep!E68*6)+(Oct!E68*5)+(Nov!E68*4)+(Dec!E68*3)+(Jan!E68*2)+(Feb!E68*1)</f>
        <v>0</v>
      </c>
      <c r="G68" s="8">
        <v>3503</v>
      </c>
      <c r="H68" s="31">
        <f>Jan!H68+G68</f>
        <v>35171</v>
      </c>
      <c r="I68" s="31">
        <f t="shared" si="2"/>
        <v>4042</v>
      </c>
      <c r="J68" s="31">
        <f t="shared" si="3"/>
        <v>49314</v>
      </c>
    </row>
    <row r="69" spans="1:10" s="11" customFormat="1" ht="15.75" customHeight="1" x14ac:dyDescent="0.2">
      <c r="A69" s="9" t="s">
        <v>83</v>
      </c>
      <c r="B69" s="10" t="s">
        <v>20</v>
      </c>
      <c r="C69" s="7">
        <v>4751</v>
      </c>
      <c r="D69" s="31">
        <f>(Jul!C69*8)+(Aug!C69*7)+(Sep!C69*6)+(Oct!C69*5)+(Nov!C69*4)+(Dec!C69*3)+(Jan!C69*2)+(Feb!C69*1)</f>
        <v>74609</v>
      </c>
      <c r="E69" s="8"/>
      <c r="F69" s="31">
        <f>(Jul!E69*8)+(Aug!E69*7)+(Sep!E69*6)+(Oct!E69*5)+(Nov!E69*4)+(Dec!E69*3)+(Jan!E69*2)+(Feb!E69*1)</f>
        <v>0</v>
      </c>
      <c r="G69" s="8">
        <v>4119</v>
      </c>
      <c r="H69" s="31">
        <f>Jan!H69+G69</f>
        <v>121392</v>
      </c>
      <c r="I69" s="31">
        <f t="shared" si="2"/>
        <v>8870</v>
      </c>
      <c r="J69" s="31">
        <f t="shared" si="3"/>
        <v>196001</v>
      </c>
    </row>
    <row r="70" spans="1:10" s="11" customFormat="1" ht="15.75" customHeight="1" x14ac:dyDescent="0.2">
      <c r="A70" s="9" t="s">
        <v>85</v>
      </c>
      <c r="B70" s="10" t="s">
        <v>20</v>
      </c>
      <c r="C70" s="7">
        <v>12261</v>
      </c>
      <c r="D70" s="31">
        <f>(Jul!C70*8)+(Aug!C70*7)+(Sep!C70*6)+(Oct!C70*5)+(Nov!C70*4)+(Dec!C70*3)+(Jan!C70*2)+(Feb!C70*1)</f>
        <v>89863</v>
      </c>
      <c r="E70" s="8"/>
      <c r="F70" s="31">
        <f>(Jul!E70*8)+(Aug!E70*7)+(Sep!E70*6)+(Oct!E70*5)+(Nov!E70*4)+(Dec!E70*3)+(Jan!E70*2)+(Feb!E70*1)</f>
        <v>0</v>
      </c>
      <c r="G70" s="8">
        <v>21688</v>
      </c>
      <c r="H70" s="31">
        <f>Jan!H70+G70</f>
        <v>54110</v>
      </c>
      <c r="I70" s="31">
        <f t="shared" si="2"/>
        <v>33949</v>
      </c>
      <c r="J70" s="31">
        <f t="shared" si="3"/>
        <v>143973</v>
      </c>
    </row>
    <row r="71" spans="1:10" s="1" customFormat="1" ht="15.75" customHeight="1" x14ac:dyDescent="0.2">
      <c r="A71" s="5" t="s">
        <v>86</v>
      </c>
      <c r="B71" s="6" t="s">
        <v>20</v>
      </c>
      <c r="C71" s="7">
        <v>9759</v>
      </c>
      <c r="D71" s="31">
        <f>(Jul!C71*8)+(Aug!C71*7)+(Sep!C71*6)+(Oct!C71*5)+(Nov!C71*4)+(Dec!C71*3)+(Jan!C71*2)+(Feb!C71*1)</f>
        <v>520071</v>
      </c>
      <c r="E71" s="8"/>
      <c r="F71" s="31">
        <f>(Jul!E71*8)+(Aug!E71*7)+(Sep!E71*6)+(Oct!E71*5)+(Nov!E71*4)+(Dec!E71*3)+(Jan!E71*2)+(Feb!E71*1)</f>
        <v>0</v>
      </c>
      <c r="G71" s="8">
        <v>2710</v>
      </c>
      <c r="H71" s="31">
        <f>Jan!H71+G71</f>
        <v>406035</v>
      </c>
      <c r="I71" s="31">
        <f t="shared" si="2"/>
        <v>12469</v>
      </c>
      <c r="J71" s="31">
        <f t="shared" si="3"/>
        <v>926106</v>
      </c>
    </row>
    <row r="72" spans="1:10" s="3" customFormat="1" ht="21.75" x14ac:dyDescent="0.2">
      <c r="A72" s="19" t="s">
        <v>123</v>
      </c>
      <c r="B72" s="2"/>
      <c r="C72" s="32">
        <f t="shared" ref="C72:J72" si="4">SUM(C5:C31)</f>
        <v>38095</v>
      </c>
      <c r="D72" s="32">
        <f t="shared" si="4"/>
        <v>3311014</v>
      </c>
      <c r="E72" s="32">
        <f t="shared" si="4"/>
        <v>0</v>
      </c>
      <c r="F72" s="32">
        <f t="shared" si="4"/>
        <v>169196</v>
      </c>
      <c r="G72" s="32">
        <f t="shared" si="4"/>
        <v>221288</v>
      </c>
      <c r="H72" s="32">
        <f t="shared" si="4"/>
        <v>1782507</v>
      </c>
      <c r="I72" s="32">
        <f t="shared" si="4"/>
        <v>259383</v>
      </c>
      <c r="J72" s="32">
        <f t="shared" si="4"/>
        <v>5262717</v>
      </c>
    </row>
    <row r="73" spans="1:10" s="3" customFormat="1" ht="21.75" x14ac:dyDescent="0.2">
      <c r="A73" s="19" t="s">
        <v>124</v>
      </c>
      <c r="B73" s="2"/>
      <c r="C73" s="32">
        <f t="shared" ref="C73:J73" si="5">SUM(C32:C71)</f>
        <v>342918</v>
      </c>
      <c r="D73" s="32">
        <f t="shared" si="5"/>
        <v>11757934</v>
      </c>
      <c r="E73" s="32">
        <f t="shared" si="5"/>
        <v>51</v>
      </c>
      <c r="F73" s="32">
        <f t="shared" si="5"/>
        <v>107187</v>
      </c>
      <c r="G73" s="32">
        <f t="shared" si="5"/>
        <v>655817</v>
      </c>
      <c r="H73" s="32">
        <f t="shared" si="5"/>
        <v>7658849</v>
      </c>
      <c r="I73" s="32">
        <f t="shared" si="5"/>
        <v>998786</v>
      </c>
      <c r="J73" s="32">
        <f t="shared" si="5"/>
        <v>19523970</v>
      </c>
    </row>
    <row r="74" spans="1:10" s="3" customFormat="1" ht="15.75" customHeight="1" x14ac:dyDescent="0.2">
      <c r="A74" s="17" t="s">
        <v>87</v>
      </c>
      <c r="B74" s="2"/>
      <c r="C74" s="32">
        <f>SUM(C72:C73)</f>
        <v>381013</v>
      </c>
      <c r="D74" s="31">
        <f>SUM(D72:D73)</f>
        <v>15068948</v>
      </c>
      <c r="E74" s="32">
        <f t="shared" ref="E74:J74" si="6">SUM(E72:E73)</f>
        <v>51</v>
      </c>
      <c r="F74" s="32">
        <f t="shared" si="6"/>
        <v>276383</v>
      </c>
      <c r="G74" s="32">
        <f t="shared" si="6"/>
        <v>877105</v>
      </c>
      <c r="H74" s="32">
        <f t="shared" si="6"/>
        <v>9441356</v>
      </c>
      <c r="I74" s="32">
        <f t="shared" si="6"/>
        <v>1258169</v>
      </c>
      <c r="J74" s="32">
        <f t="shared" si="6"/>
        <v>24786687</v>
      </c>
    </row>
    <row r="75" spans="1:10" x14ac:dyDescent="0.2">
      <c r="A75" s="12"/>
      <c r="B75" s="2"/>
      <c r="C75" s="2"/>
      <c r="D75" s="34"/>
      <c r="E75" s="2"/>
      <c r="F75" s="34"/>
      <c r="G75" s="2"/>
      <c r="H75" s="34"/>
      <c r="I75" s="40"/>
      <c r="J75" s="45"/>
    </row>
    <row r="76" spans="1:10" x14ac:dyDescent="0.2">
      <c r="A76" s="12"/>
      <c r="B76" s="2"/>
      <c r="C76" s="2"/>
      <c r="D76" s="34"/>
      <c r="E76" s="2"/>
      <c r="F76" s="34"/>
      <c r="G76" s="2"/>
      <c r="H76" s="34"/>
      <c r="I76" s="40"/>
      <c r="J76" s="45"/>
    </row>
    <row r="77" spans="1:10" x14ac:dyDescent="0.2">
      <c r="A77" s="12"/>
      <c r="B77" s="2"/>
      <c r="C77" s="2"/>
      <c r="D77" s="34"/>
      <c r="E77" s="2"/>
      <c r="F77" s="34"/>
      <c r="G77" s="2"/>
      <c r="H77" s="34"/>
    </row>
    <row r="78" spans="1:10" x14ac:dyDescent="0.2">
      <c r="C78" s="50"/>
      <c r="D78" s="50"/>
      <c r="E78" s="50"/>
      <c r="F78" s="50"/>
      <c r="G78" s="50"/>
      <c r="H78" s="50"/>
      <c r="I78" s="50"/>
      <c r="J78" s="50"/>
    </row>
  </sheetData>
  <sheetProtection password="B68E" sheet="1" objects="1" scenarios="1"/>
  <mergeCells count="1">
    <mergeCell ref="A1:J1"/>
  </mergeCells>
  <phoneticPr fontId="4" type="noConversion"/>
  <conditionalFormatting sqref="D74:H77 I74:J74 A2:A74 C2:IV2 K3:IV74 B3:C77 A1:XFD1 D3:J73 C5:E71">
    <cfRule type="expression" dxfId="4" priority="60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workbookViewId="0">
      <pane ySplit="4" topLeftCell="A5" activePane="bottomLeft" state="frozen"/>
      <selection pane="bottomLeft" activeCell="G24" sqref="G24"/>
    </sheetView>
  </sheetViews>
  <sheetFormatPr defaultRowHeight="12.75" x14ac:dyDescent="0.2"/>
  <cols>
    <col min="1" max="1" width="18.7109375" bestFit="1" customWidth="1"/>
    <col min="3" max="3" width="15.7109375" customWidth="1"/>
    <col min="4" max="4" width="15.7109375" style="39" customWidth="1"/>
    <col min="5" max="5" width="15.7109375" customWidth="1"/>
    <col min="6" max="6" width="15.7109375" style="39" customWidth="1"/>
    <col min="7" max="7" width="15.7109375" customWidth="1"/>
    <col min="8" max="10" width="15.7109375" style="39" customWidth="1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x14ac:dyDescent="0.2">
      <c r="A2" s="1" t="s">
        <v>135</v>
      </c>
      <c r="D2" s="27"/>
      <c r="F2" s="27"/>
      <c r="H2" s="27"/>
      <c r="I2" s="27"/>
      <c r="J2" s="27"/>
    </row>
    <row r="3" spans="1:10" s="3" customFormat="1" x14ac:dyDescent="0.2">
      <c r="A3" s="2"/>
      <c r="B3" s="2"/>
      <c r="C3" s="2"/>
      <c r="D3" s="34"/>
      <c r="E3" s="2"/>
      <c r="F3" s="34"/>
      <c r="G3" s="2"/>
      <c r="H3" s="34"/>
      <c r="I3" s="34"/>
      <c r="J3" s="34"/>
    </row>
    <row r="4" spans="1:10" s="4" customFormat="1" ht="20.25" customHeight="1" x14ac:dyDescent="0.2">
      <c r="A4" s="4" t="s">
        <v>0</v>
      </c>
      <c r="B4" s="4" t="s">
        <v>1</v>
      </c>
      <c r="C4" s="4" t="s">
        <v>8</v>
      </c>
      <c r="D4" s="35" t="s">
        <v>11</v>
      </c>
      <c r="E4" s="4" t="s">
        <v>101</v>
      </c>
      <c r="F4" s="35" t="s">
        <v>14</v>
      </c>
      <c r="G4" s="4" t="s">
        <v>102</v>
      </c>
      <c r="H4" s="35" t="s">
        <v>88</v>
      </c>
      <c r="I4" s="35" t="s">
        <v>103</v>
      </c>
      <c r="J4" s="35" t="s">
        <v>18</v>
      </c>
    </row>
    <row r="5" spans="1:10" s="11" customFormat="1" ht="15.75" customHeight="1" x14ac:dyDescent="0.2">
      <c r="A5" s="9" t="s">
        <v>21</v>
      </c>
      <c r="B5" s="10" t="s">
        <v>22</v>
      </c>
      <c r="C5" s="7">
        <v>6138</v>
      </c>
      <c r="D5" s="31">
        <f>(Jul!C5*9)+(Aug!C5*8)+(Sep!C5*7)+(Oct!C5*6)+(Nov!C5*5)+(Dec!C5*4)+(Jan!C5*3)+(Feb!C5*2)+(Mar!C5*1)</f>
        <v>488816</v>
      </c>
      <c r="E5" s="8"/>
      <c r="F5" s="31">
        <f>(Jul!E5*9)+(Aug!E5*8)+(Sep!E5*7)+(Oct!E5*6)+(Nov!E5*5)+(Dec!E5*4)+(Jan!E5*3)+(Feb!E5*2)+(Mar!E5*1)</f>
        <v>19380</v>
      </c>
      <c r="G5" s="8">
        <v>9777</v>
      </c>
      <c r="H5" s="31">
        <f>Feb!H5+G5</f>
        <v>501003</v>
      </c>
      <c r="I5" s="31">
        <f t="shared" ref="I5:I63" si="0">C5+E5+G5</f>
        <v>15915</v>
      </c>
      <c r="J5" s="31">
        <f t="shared" ref="J5:J63" si="1">D5+F5+H5</f>
        <v>1009199</v>
      </c>
    </row>
    <row r="6" spans="1:10" s="11" customFormat="1" ht="15.75" customHeight="1" x14ac:dyDescent="0.2">
      <c r="A6" s="9" t="s">
        <v>23</v>
      </c>
      <c r="B6" s="10" t="s">
        <v>22</v>
      </c>
      <c r="C6" s="7">
        <v>4524</v>
      </c>
      <c r="D6" s="31">
        <f>(Jul!C6*9)+(Aug!C6*8)+(Sep!C6*7)+(Oct!C6*6)+(Nov!C6*5)+(Dec!C6*4)+(Jan!C6*3)+(Feb!C6*2)+(Mar!C6*1)</f>
        <v>11199</v>
      </c>
      <c r="E6" s="8"/>
      <c r="F6" s="31">
        <f>(Jul!E6*9)+(Aug!E6*8)+(Sep!E6*7)+(Oct!E6*6)+(Nov!E6*5)+(Dec!E6*4)+(Jan!E6*3)+(Feb!E6*2)+(Mar!E6*1)</f>
        <v>0</v>
      </c>
      <c r="G6" s="8">
        <v>48</v>
      </c>
      <c r="H6" s="31">
        <f>Feb!H6+G6</f>
        <v>3184</v>
      </c>
      <c r="I6" s="31">
        <f t="shared" si="0"/>
        <v>4572</v>
      </c>
      <c r="J6" s="31">
        <f t="shared" si="1"/>
        <v>14383</v>
      </c>
    </row>
    <row r="7" spans="1:10" s="1" customFormat="1" ht="15.75" customHeight="1" x14ac:dyDescent="0.2">
      <c r="A7" s="5" t="s">
        <v>24</v>
      </c>
      <c r="B7" s="6" t="s">
        <v>22</v>
      </c>
      <c r="C7" s="7">
        <v>1587</v>
      </c>
      <c r="D7" s="31">
        <f>(Jul!C7*9)+(Aug!C7*8)+(Sep!C7*7)+(Oct!C7*6)+(Nov!C7*5)+(Dec!C7*4)+(Jan!C7*3)+(Feb!C7*2)+(Mar!C7*1)</f>
        <v>89779</v>
      </c>
      <c r="E7" s="8"/>
      <c r="F7" s="31">
        <f>(Jul!E7*9)+(Aug!E7*8)+(Sep!E7*7)+(Oct!E7*6)+(Nov!E7*5)+(Dec!E7*4)+(Jan!E7*3)+(Feb!E7*2)+(Mar!E7*1)</f>
        <v>0</v>
      </c>
      <c r="G7" s="8"/>
      <c r="H7" s="31">
        <f>Feb!H7+G7</f>
        <v>23769</v>
      </c>
      <c r="I7" s="31">
        <f t="shared" si="0"/>
        <v>1587</v>
      </c>
      <c r="J7" s="31">
        <f t="shared" si="1"/>
        <v>113548</v>
      </c>
    </row>
    <row r="8" spans="1:10" s="11" customFormat="1" ht="15.75" customHeight="1" x14ac:dyDescent="0.2">
      <c r="A8" s="9" t="s">
        <v>25</v>
      </c>
      <c r="B8" s="10" t="s">
        <v>22</v>
      </c>
      <c r="C8" s="7"/>
      <c r="D8" s="31">
        <f>(Jul!C8*9)+(Aug!C8*8)+(Sep!C8*7)+(Oct!C8*6)+(Nov!C8*5)+(Dec!C8*4)+(Jan!C8*3)+(Feb!C8*2)+(Mar!C8*1)</f>
        <v>30864</v>
      </c>
      <c r="E8" s="8"/>
      <c r="F8" s="31">
        <f>(Jul!E8*9)+(Aug!E8*8)+(Sep!E8*7)+(Oct!E8*6)+(Nov!E8*5)+(Dec!E8*4)+(Jan!E8*3)+(Feb!E8*2)+(Mar!E8*1)</f>
        <v>0</v>
      </c>
      <c r="G8" s="8"/>
      <c r="H8" s="31">
        <f>Feb!H8+G8</f>
        <v>22372</v>
      </c>
      <c r="I8" s="31">
        <f t="shared" si="0"/>
        <v>0</v>
      </c>
      <c r="J8" s="31">
        <f t="shared" si="1"/>
        <v>53236</v>
      </c>
    </row>
    <row r="9" spans="1:10" s="1" customFormat="1" ht="15.75" customHeight="1" x14ac:dyDescent="0.2">
      <c r="A9" s="5" t="s">
        <v>27</v>
      </c>
      <c r="B9" s="6" t="s">
        <v>22</v>
      </c>
      <c r="C9" s="7">
        <v>1715</v>
      </c>
      <c r="D9" s="31">
        <f>(Jul!C9*9)+(Aug!C9*8)+(Sep!C9*7)+(Oct!C9*6)+(Nov!C9*5)+(Dec!C9*4)+(Jan!C9*3)+(Feb!C9*2)+(Mar!C9*1)</f>
        <v>171787</v>
      </c>
      <c r="E9" s="8"/>
      <c r="F9" s="31">
        <f>(Jul!E9*9)+(Aug!E9*8)+(Sep!E9*7)+(Oct!E9*6)+(Nov!E9*5)+(Dec!E9*4)+(Jan!E9*3)+(Feb!E9*2)+(Mar!E9*1)</f>
        <v>0</v>
      </c>
      <c r="G9" s="8">
        <v>212</v>
      </c>
      <c r="H9" s="31">
        <f>Feb!H9+G9</f>
        <v>163018</v>
      </c>
      <c r="I9" s="31">
        <f t="shared" si="0"/>
        <v>1927</v>
      </c>
      <c r="J9" s="31">
        <f t="shared" si="1"/>
        <v>334805</v>
      </c>
    </row>
    <row r="10" spans="1:10" s="1" customFormat="1" ht="15.75" customHeight="1" x14ac:dyDescent="0.2">
      <c r="A10" s="5" t="s">
        <v>30</v>
      </c>
      <c r="B10" s="6" t="s">
        <v>22</v>
      </c>
      <c r="C10" s="7">
        <v>3800</v>
      </c>
      <c r="D10" s="31">
        <f>(Jul!C10*9)+(Aug!C10*8)+(Sep!C10*7)+(Oct!C10*6)+(Nov!C10*5)+(Dec!C10*4)+(Jan!C10*3)+(Feb!C10*2)+(Mar!C10*1)</f>
        <v>1253475</v>
      </c>
      <c r="E10" s="8"/>
      <c r="F10" s="31">
        <f>(Jul!E10*9)+(Aug!E10*8)+(Sep!E10*7)+(Oct!E10*6)+(Nov!E10*5)+(Dec!E10*4)+(Jan!E10*3)+(Feb!E10*2)+(Mar!E10*1)</f>
        <v>10136</v>
      </c>
      <c r="G10" s="8">
        <v>84829</v>
      </c>
      <c r="H10" s="31">
        <f>Feb!H10+G10</f>
        <v>462497</v>
      </c>
      <c r="I10" s="31">
        <f t="shared" si="0"/>
        <v>88629</v>
      </c>
      <c r="J10" s="31">
        <f t="shared" si="1"/>
        <v>1726108</v>
      </c>
    </row>
    <row r="11" spans="1:10" s="1" customFormat="1" ht="15.75" customHeight="1" x14ac:dyDescent="0.2">
      <c r="A11" s="5" t="s">
        <v>31</v>
      </c>
      <c r="B11" s="6" t="s">
        <v>22</v>
      </c>
      <c r="C11" s="7">
        <v>651</v>
      </c>
      <c r="D11" s="31">
        <f>(Jul!C11*9)+(Aug!C11*8)+(Sep!C11*7)+(Oct!C11*6)+(Nov!C11*5)+(Dec!C11*4)+(Jan!C11*3)+(Feb!C11*2)+(Mar!C11*1)</f>
        <v>115513</v>
      </c>
      <c r="E11" s="8"/>
      <c r="F11" s="31">
        <f>(Jul!E11*9)+(Aug!E11*8)+(Sep!E11*7)+(Oct!E11*6)+(Nov!E11*5)+(Dec!E11*4)+(Jan!E11*3)+(Feb!E11*2)+(Mar!E11*1)</f>
        <v>164850</v>
      </c>
      <c r="G11" s="8"/>
      <c r="H11" s="31">
        <f>Feb!H11+G11</f>
        <v>75856</v>
      </c>
      <c r="I11" s="31">
        <f t="shared" si="0"/>
        <v>651</v>
      </c>
      <c r="J11" s="31">
        <f t="shared" si="1"/>
        <v>356219</v>
      </c>
    </row>
    <row r="12" spans="1:10" s="11" customFormat="1" ht="15.75" customHeight="1" x14ac:dyDescent="0.2">
      <c r="A12" s="9" t="s">
        <v>36</v>
      </c>
      <c r="B12" s="10" t="s">
        <v>22</v>
      </c>
      <c r="C12" s="7"/>
      <c r="D12" s="31">
        <f>(Jul!C12*9)+(Aug!C12*8)+(Sep!C12*7)+(Oct!C12*6)+(Nov!C12*5)+(Dec!C12*4)+(Jan!C12*3)+(Feb!C12*2)+(Mar!C12*1)</f>
        <v>18234</v>
      </c>
      <c r="E12" s="8"/>
      <c r="F12" s="31">
        <f>(Jul!E12*9)+(Aug!E12*8)+(Sep!E12*7)+(Oct!E12*6)+(Nov!E12*5)+(Dec!E12*4)+(Jan!E12*3)+(Feb!E12*2)+(Mar!E12*1)</f>
        <v>0</v>
      </c>
      <c r="G12" s="8"/>
      <c r="H12" s="31">
        <f>Feb!H12+G12</f>
        <v>3404</v>
      </c>
      <c r="I12" s="31">
        <f t="shared" si="0"/>
        <v>0</v>
      </c>
      <c r="J12" s="31">
        <f t="shared" si="1"/>
        <v>21638</v>
      </c>
    </row>
    <row r="13" spans="1:10" s="1" customFormat="1" ht="15.75" customHeight="1" x14ac:dyDescent="0.2">
      <c r="A13" s="5" t="s">
        <v>37</v>
      </c>
      <c r="B13" s="6" t="s">
        <v>22</v>
      </c>
      <c r="C13" s="7"/>
      <c r="D13" s="31">
        <f>(Jul!C13*9)+(Aug!C13*8)+(Sep!C13*7)+(Oct!C13*6)+(Nov!C13*5)+(Dec!C13*4)+(Jan!C13*3)+(Feb!C13*2)+(Mar!C13*1)</f>
        <v>109777</v>
      </c>
      <c r="E13" s="8"/>
      <c r="F13" s="31">
        <f>(Jul!E13*9)+(Aug!E13*8)+(Sep!E13*7)+(Oct!E13*6)+(Nov!E13*5)+(Dec!E13*4)+(Jan!E13*3)+(Feb!E13*2)+(Mar!E13*1)</f>
        <v>0</v>
      </c>
      <c r="G13" s="8"/>
      <c r="H13" s="31">
        <f>Feb!H13+G13</f>
        <v>16474</v>
      </c>
      <c r="I13" s="31">
        <f t="shared" si="0"/>
        <v>0</v>
      </c>
      <c r="J13" s="31">
        <f t="shared" si="1"/>
        <v>126251</v>
      </c>
    </row>
    <row r="14" spans="1:10" s="1" customFormat="1" ht="15.75" customHeight="1" x14ac:dyDescent="0.2">
      <c r="A14" s="5" t="s">
        <v>40</v>
      </c>
      <c r="B14" s="6" t="s">
        <v>22</v>
      </c>
      <c r="C14" s="7"/>
      <c r="D14" s="31">
        <f>(Jul!C14*9)+(Aug!C14*8)+(Sep!C14*7)+(Oct!C14*6)+(Nov!C14*5)+(Dec!C14*4)+(Jan!C14*3)+(Feb!C14*2)+(Mar!C14*1)</f>
        <v>56299</v>
      </c>
      <c r="E14" s="8"/>
      <c r="F14" s="31">
        <f>(Jul!E14*9)+(Aug!E14*8)+(Sep!E14*7)+(Oct!E14*6)+(Nov!E14*5)+(Dec!E14*4)+(Jan!E14*3)+(Feb!E14*2)+(Mar!E14*1)</f>
        <v>0</v>
      </c>
      <c r="G14" s="8"/>
      <c r="H14" s="31">
        <f>Feb!H14+G14</f>
        <v>49219</v>
      </c>
      <c r="I14" s="31">
        <f t="shared" si="0"/>
        <v>0</v>
      </c>
      <c r="J14" s="31">
        <f t="shared" si="1"/>
        <v>105518</v>
      </c>
    </row>
    <row r="15" spans="1:10" s="1" customFormat="1" ht="15.75" customHeight="1" x14ac:dyDescent="0.2">
      <c r="A15" s="5" t="s">
        <v>44</v>
      </c>
      <c r="B15" s="6" t="s">
        <v>22</v>
      </c>
      <c r="C15" s="7"/>
      <c r="D15" s="31">
        <f>(Jul!C15*9)+(Aug!C15*8)+(Sep!C15*7)+(Oct!C15*6)+(Nov!C15*5)+(Dec!C15*4)+(Jan!C15*3)+(Feb!C15*2)+(Mar!C15*1)</f>
        <v>3531</v>
      </c>
      <c r="E15" s="8"/>
      <c r="F15" s="31">
        <f>(Jul!E15*9)+(Aug!E15*8)+(Sep!E15*7)+(Oct!E15*6)+(Nov!E15*5)+(Dec!E15*4)+(Jan!E15*3)+(Feb!E15*2)+(Mar!E15*1)</f>
        <v>0</v>
      </c>
      <c r="G15" s="8"/>
      <c r="H15" s="31">
        <f>Feb!H15+G15</f>
        <v>0</v>
      </c>
      <c r="I15" s="31">
        <f t="shared" si="0"/>
        <v>0</v>
      </c>
      <c r="J15" s="31">
        <f t="shared" si="1"/>
        <v>3531</v>
      </c>
    </row>
    <row r="16" spans="1:10" s="1" customFormat="1" ht="15.75" customHeight="1" x14ac:dyDescent="0.2">
      <c r="A16" s="5" t="s">
        <v>45</v>
      </c>
      <c r="B16" s="6" t="s">
        <v>22</v>
      </c>
      <c r="C16" s="7">
        <v>6202</v>
      </c>
      <c r="D16" s="31">
        <f>(Jul!C16*9)+(Aug!C16*8)+(Sep!C16*7)+(Oct!C16*6)+(Nov!C16*5)+(Dec!C16*4)+(Jan!C16*3)+(Feb!C16*2)+(Mar!C16*1)</f>
        <v>183193</v>
      </c>
      <c r="E16" s="8"/>
      <c r="F16" s="31">
        <f>(Jul!E16*9)+(Aug!E16*8)+(Sep!E16*7)+(Oct!E16*6)+(Nov!E16*5)+(Dec!E16*4)+(Jan!E16*3)+(Feb!E16*2)+(Mar!E16*1)</f>
        <v>0</v>
      </c>
      <c r="G16" s="8"/>
      <c r="H16" s="31">
        <f>Feb!H16+G16</f>
        <v>44710</v>
      </c>
      <c r="I16" s="31">
        <f t="shared" si="0"/>
        <v>6202</v>
      </c>
      <c r="J16" s="31">
        <f t="shared" si="1"/>
        <v>227903</v>
      </c>
    </row>
    <row r="17" spans="1:10" s="1" customFormat="1" ht="15.75" customHeight="1" x14ac:dyDescent="0.2">
      <c r="A17" s="5" t="s">
        <v>46</v>
      </c>
      <c r="B17" s="6" t="s">
        <v>22</v>
      </c>
      <c r="C17" s="7"/>
      <c r="D17" s="31">
        <f>(Jul!C17*9)+(Aug!C17*8)+(Sep!C17*7)+(Oct!C17*6)+(Nov!C17*5)+(Dec!C17*4)+(Jan!C17*3)+(Feb!C17*2)+(Mar!C17*1)</f>
        <v>46685</v>
      </c>
      <c r="E17" s="8"/>
      <c r="F17" s="31">
        <f>(Jul!E17*9)+(Aug!E17*8)+(Sep!E17*7)+(Oct!E17*6)+(Nov!E17*5)+(Dec!E17*4)+(Jan!E17*3)+(Feb!E17*2)+(Mar!E17*1)</f>
        <v>0</v>
      </c>
      <c r="G17" s="8"/>
      <c r="H17" s="31">
        <f>Feb!H17+G17</f>
        <v>27815</v>
      </c>
      <c r="I17" s="31">
        <f t="shared" si="0"/>
        <v>0</v>
      </c>
      <c r="J17" s="31">
        <f t="shared" si="1"/>
        <v>74500</v>
      </c>
    </row>
    <row r="18" spans="1:10" s="11" customFormat="1" ht="15.75" customHeight="1" x14ac:dyDescent="0.2">
      <c r="A18" s="9" t="s">
        <v>47</v>
      </c>
      <c r="B18" s="10" t="s">
        <v>22</v>
      </c>
      <c r="C18" s="7"/>
      <c r="D18" s="31">
        <f>(Jul!C18*9)+(Aug!C18*8)+(Sep!C18*7)+(Oct!C18*6)+(Nov!C18*5)+(Dec!C18*4)+(Jan!C18*3)+(Feb!C18*2)+(Mar!C18*1)</f>
        <v>10091</v>
      </c>
      <c r="E18" s="8"/>
      <c r="F18" s="31">
        <f>(Jul!E18*9)+(Aug!E18*8)+(Sep!E18*7)+(Oct!E18*6)+(Nov!E18*5)+(Dec!E18*4)+(Jan!E18*3)+(Feb!E18*2)+(Mar!E18*1)</f>
        <v>0</v>
      </c>
      <c r="G18" s="8"/>
      <c r="H18" s="31">
        <f>Feb!H18+G18</f>
        <v>2139</v>
      </c>
      <c r="I18" s="31">
        <f t="shared" si="0"/>
        <v>0</v>
      </c>
      <c r="J18" s="31">
        <f t="shared" si="1"/>
        <v>12230</v>
      </c>
    </row>
    <row r="19" spans="1:10" s="11" customFormat="1" ht="15.75" customHeight="1" x14ac:dyDescent="0.2">
      <c r="A19" s="9" t="s">
        <v>49</v>
      </c>
      <c r="B19" s="10" t="s">
        <v>22</v>
      </c>
      <c r="C19" s="7"/>
      <c r="D19" s="31">
        <f>(Jul!C19*9)+(Aug!C19*8)+(Sep!C19*7)+(Oct!C19*6)+(Nov!C19*5)+(Dec!C19*4)+(Jan!C19*3)+(Feb!C19*2)+(Mar!C19*1)</f>
        <v>13194</v>
      </c>
      <c r="E19" s="8"/>
      <c r="F19" s="31">
        <f>(Jul!E19*9)+(Aug!E19*8)+(Sep!E19*7)+(Oct!E19*6)+(Nov!E19*5)+(Dec!E19*4)+(Jan!E19*3)+(Feb!E19*2)+(Mar!E19*1)</f>
        <v>0</v>
      </c>
      <c r="G19" s="8"/>
      <c r="H19" s="31">
        <f>Feb!H19+G19</f>
        <v>4002</v>
      </c>
      <c r="I19" s="31">
        <f t="shared" si="0"/>
        <v>0</v>
      </c>
      <c r="J19" s="31">
        <f t="shared" si="1"/>
        <v>17196</v>
      </c>
    </row>
    <row r="20" spans="1:10" s="1" customFormat="1" ht="15.75" customHeight="1" x14ac:dyDescent="0.2">
      <c r="A20" s="5" t="s">
        <v>50</v>
      </c>
      <c r="B20" s="6" t="s">
        <v>22</v>
      </c>
      <c r="C20" s="7"/>
      <c r="D20" s="31">
        <f>(Jul!C20*9)+(Aug!C20*8)+(Sep!C20*7)+(Oct!C20*6)+(Nov!C20*5)+(Dec!C20*4)+(Jan!C20*3)+(Feb!C20*2)+(Mar!C20*1)</f>
        <v>4014</v>
      </c>
      <c r="E20" s="8"/>
      <c r="F20" s="31">
        <f>(Jul!E20*9)+(Aug!E20*8)+(Sep!E20*7)+(Oct!E20*6)+(Nov!E20*5)+(Dec!E20*4)+(Jan!E20*3)+(Feb!E20*2)+(Mar!E20*1)</f>
        <v>0</v>
      </c>
      <c r="G20" s="8"/>
      <c r="H20" s="31">
        <f>Feb!H20+G20</f>
        <v>3556</v>
      </c>
      <c r="I20" s="31">
        <f t="shared" si="0"/>
        <v>0</v>
      </c>
      <c r="J20" s="31">
        <f t="shared" si="1"/>
        <v>7570</v>
      </c>
    </row>
    <row r="21" spans="1:10" s="1" customFormat="1" ht="15.75" customHeight="1" x14ac:dyDescent="0.2">
      <c r="A21" s="5" t="s">
        <v>141</v>
      </c>
      <c r="B21" s="6" t="s">
        <v>22</v>
      </c>
      <c r="C21" s="7"/>
      <c r="D21" s="31">
        <f>(Jul!C21*9)+(Aug!C21*8)+(Sep!C21*7)+(Oct!C21*6)+(Nov!C21*5)+(Dec!C21*4)+(Jan!C21*3)+(Feb!C21*2)+(Mar!C21*1)</f>
        <v>41063</v>
      </c>
      <c r="E21" s="8"/>
      <c r="F21" s="31">
        <f>(Jul!E21*9)+(Aug!E21*8)+(Sep!E21*7)+(Oct!E21*6)+(Nov!E21*5)+(Dec!E21*4)+(Jan!E21*3)+(Feb!E21*2)+(Mar!E21*1)</f>
        <v>0</v>
      </c>
      <c r="G21" s="8"/>
      <c r="H21" s="31">
        <f>Feb!H21+G21</f>
        <v>28043</v>
      </c>
      <c r="I21" s="31">
        <f t="shared" si="0"/>
        <v>0</v>
      </c>
      <c r="J21" s="31">
        <f t="shared" si="1"/>
        <v>69106</v>
      </c>
    </row>
    <row r="22" spans="1:10" s="1" customFormat="1" ht="15.75" customHeight="1" x14ac:dyDescent="0.2">
      <c r="A22" s="5" t="s">
        <v>51</v>
      </c>
      <c r="B22" s="6" t="s">
        <v>22</v>
      </c>
      <c r="C22" s="7"/>
      <c r="D22" s="31">
        <f>(Jul!C22*9)+(Aug!C22*8)+(Sep!C22*7)+(Oct!C22*6)+(Nov!C22*5)+(Dec!C22*4)+(Jan!C22*3)+(Feb!C22*2)+(Mar!C22*1)</f>
        <v>39926</v>
      </c>
      <c r="E22" s="8"/>
      <c r="F22" s="31">
        <f>(Jul!E22*9)+(Aug!E22*8)+(Sep!E22*7)+(Oct!E22*6)+(Nov!E22*5)+(Dec!E22*4)+(Jan!E22*3)+(Feb!E22*2)+(Mar!E22*1)</f>
        <v>0</v>
      </c>
      <c r="G22" s="8"/>
      <c r="H22" s="31">
        <f>Feb!H22+G22</f>
        <v>21160</v>
      </c>
      <c r="I22" s="31">
        <f t="shared" si="0"/>
        <v>0</v>
      </c>
      <c r="J22" s="31">
        <f t="shared" si="1"/>
        <v>61086</v>
      </c>
    </row>
    <row r="23" spans="1:10" s="1" customFormat="1" ht="15.75" customHeight="1" x14ac:dyDescent="0.2">
      <c r="A23" s="5" t="s">
        <v>52</v>
      </c>
      <c r="B23" s="6" t="s">
        <v>22</v>
      </c>
      <c r="C23" s="7"/>
      <c r="D23" s="31">
        <f>(Jul!C23*9)+(Aug!C23*8)+(Sep!C23*7)+(Oct!C23*6)+(Nov!C23*5)+(Dec!C23*4)+(Jan!C23*3)+(Feb!C23*2)+(Mar!C23*1)</f>
        <v>796527</v>
      </c>
      <c r="E23" s="8"/>
      <c r="F23" s="31">
        <f>(Jul!E23*9)+(Aug!E23*8)+(Sep!E23*7)+(Oct!E23*6)+(Nov!E23*5)+(Dec!E23*4)+(Jan!E23*3)+(Feb!E23*2)+(Mar!E23*1)</f>
        <v>0</v>
      </c>
      <c r="G23" s="8"/>
      <c r="H23" s="31">
        <f>Feb!H23+G23</f>
        <v>0</v>
      </c>
      <c r="I23" s="31">
        <f t="shared" si="0"/>
        <v>0</v>
      </c>
      <c r="J23" s="31">
        <f t="shared" si="1"/>
        <v>796527</v>
      </c>
    </row>
    <row r="24" spans="1:10" s="11" customFormat="1" ht="15.75" customHeight="1" x14ac:dyDescent="0.2">
      <c r="A24" s="9" t="s">
        <v>56</v>
      </c>
      <c r="B24" s="10" t="s">
        <v>22</v>
      </c>
      <c r="C24" s="7"/>
      <c r="D24" s="31">
        <f>(Jul!C24*9)+(Aug!C24*8)+(Sep!C24*7)+(Oct!C24*6)+(Nov!C24*5)+(Dec!C24*4)+(Jan!C24*3)+(Feb!C24*2)+(Mar!C24*1)</f>
        <v>50840</v>
      </c>
      <c r="E24" s="8"/>
      <c r="F24" s="31">
        <f>(Jul!E24*9)+(Aug!E24*8)+(Sep!E24*7)+(Oct!E24*6)+(Nov!E24*5)+(Dec!E24*4)+(Jan!E24*3)+(Feb!E24*2)+(Mar!E24*1)</f>
        <v>0</v>
      </c>
      <c r="G24" s="8"/>
      <c r="H24" s="31">
        <f>Feb!H24+G24</f>
        <v>79346</v>
      </c>
      <c r="I24" s="31">
        <f t="shared" si="0"/>
        <v>0</v>
      </c>
      <c r="J24" s="31">
        <f t="shared" si="1"/>
        <v>130186</v>
      </c>
    </row>
    <row r="25" spans="1:10" s="1" customFormat="1" ht="15.75" customHeight="1" x14ac:dyDescent="0.2">
      <c r="A25" s="5" t="s">
        <v>62</v>
      </c>
      <c r="B25" s="6" t="s">
        <v>22</v>
      </c>
      <c r="C25" s="7"/>
      <c r="D25" s="31">
        <f>(Jul!C25*9)+(Aug!C25*8)+(Sep!C25*7)+(Oct!C25*6)+(Nov!C25*5)+(Dec!C25*4)+(Jan!C25*3)+(Feb!C25*2)+(Mar!C25*1)</f>
        <v>37448</v>
      </c>
      <c r="E25" s="8"/>
      <c r="F25" s="31">
        <f>(Jul!E25*9)+(Aug!E25*8)+(Sep!E25*7)+(Oct!E25*6)+(Nov!E25*5)+(Dec!E25*4)+(Jan!E25*3)+(Feb!E25*2)+(Mar!E25*1)</f>
        <v>0</v>
      </c>
      <c r="G25" s="8"/>
      <c r="H25" s="31">
        <f>Feb!H25+G25</f>
        <v>14000</v>
      </c>
      <c r="I25" s="31">
        <f t="shared" si="0"/>
        <v>0</v>
      </c>
      <c r="J25" s="31">
        <f t="shared" si="1"/>
        <v>51448</v>
      </c>
    </row>
    <row r="26" spans="1:10" s="1" customFormat="1" ht="15.75" customHeight="1" x14ac:dyDescent="0.2">
      <c r="A26" s="5" t="s">
        <v>63</v>
      </c>
      <c r="B26" s="6" t="s">
        <v>22</v>
      </c>
      <c r="C26" s="7">
        <v>21558</v>
      </c>
      <c r="D26" s="31">
        <f>(Jul!C26*9)+(Aug!C26*8)+(Sep!C26*7)+(Oct!C26*6)+(Nov!C26*5)+(Dec!C26*4)+(Jan!C26*3)+(Feb!C26*2)+(Mar!C26*1)</f>
        <v>74625</v>
      </c>
      <c r="E26" s="8"/>
      <c r="F26" s="31">
        <f>(Jul!E26*9)+(Aug!E26*8)+(Sep!E26*7)+(Oct!E26*6)+(Nov!E26*5)+(Dec!E26*4)+(Jan!E26*3)+(Feb!E26*2)+(Mar!E26*1)</f>
        <v>0</v>
      </c>
      <c r="G26" s="8">
        <v>64</v>
      </c>
      <c r="H26" s="31">
        <f>Feb!H26+G26</f>
        <v>30167</v>
      </c>
      <c r="I26" s="31">
        <f t="shared" si="0"/>
        <v>21622</v>
      </c>
      <c r="J26" s="31">
        <f t="shared" si="1"/>
        <v>104792</v>
      </c>
    </row>
    <row r="27" spans="1:10" s="1" customFormat="1" ht="15.75" customHeight="1" x14ac:dyDescent="0.2">
      <c r="A27" s="5" t="s">
        <v>75</v>
      </c>
      <c r="B27" s="6" t="s">
        <v>22</v>
      </c>
      <c r="C27" s="7"/>
      <c r="D27" s="31">
        <f>(Jul!C27*9)+(Aug!C27*8)+(Sep!C27*7)+(Oct!C27*6)+(Nov!C27*5)+(Dec!C27*4)+(Jan!C27*3)+(Feb!C27*2)+(Mar!C27*1)</f>
        <v>55168</v>
      </c>
      <c r="E27" s="8"/>
      <c r="F27" s="31">
        <f>(Jul!E27*9)+(Aug!E27*8)+(Sep!E27*7)+(Oct!E27*6)+(Nov!E27*5)+(Dec!E27*4)+(Jan!E27*3)+(Feb!E27*2)+(Mar!E27*1)</f>
        <v>0</v>
      </c>
      <c r="G27" s="8"/>
      <c r="H27" s="31">
        <f>Feb!H27+G27</f>
        <v>43826</v>
      </c>
      <c r="I27" s="31">
        <f t="shared" si="0"/>
        <v>0</v>
      </c>
      <c r="J27" s="31">
        <f t="shared" si="1"/>
        <v>98994</v>
      </c>
    </row>
    <row r="28" spans="1:10" s="1" customFormat="1" ht="15.75" customHeight="1" x14ac:dyDescent="0.2">
      <c r="A28" s="5" t="s">
        <v>80</v>
      </c>
      <c r="B28" s="6" t="s">
        <v>22</v>
      </c>
      <c r="C28" s="7">
        <v>1551</v>
      </c>
      <c r="D28" s="31">
        <f>(Jul!C28*9)+(Aug!C28*8)+(Sep!C28*7)+(Oct!C28*6)+(Nov!C28*5)+(Dec!C28*4)+(Jan!C28*3)+(Feb!C28*2)+(Mar!C28*1)</f>
        <v>13566</v>
      </c>
      <c r="E28" s="8"/>
      <c r="F28" s="31">
        <f>(Jul!E28*9)+(Aug!E28*8)+(Sep!E28*7)+(Oct!E28*6)+(Nov!E28*5)+(Dec!E28*4)+(Jan!E28*3)+(Feb!E28*2)+(Mar!E28*1)</f>
        <v>0</v>
      </c>
      <c r="G28" s="8">
        <v>434</v>
      </c>
      <c r="H28" s="31">
        <f>Feb!H28+G28</f>
        <v>19818</v>
      </c>
      <c r="I28" s="31">
        <f t="shared" si="0"/>
        <v>1985</v>
      </c>
      <c r="J28" s="31">
        <f t="shared" si="1"/>
        <v>33384</v>
      </c>
    </row>
    <row r="29" spans="1:10" s="1" customFormat="1" ht="15.75" customHeight="1" x14ac:dyDescent="0.2">
      <c r="A29" s="5" t="s">
        <v>81</v>
      </c>
      <c r="B29" s="6" t="s">
        <v>22</v>
      </c>
      <c r="C29" s="7"/>
      <c r="D29" s="31">
        <f>(Jul!C29*9)+(Aug!C29*8)+(Sep!C29*7)+(Oct!C29*6)+(Nov!C29*5)+(Dec!C29*4)+(Jan!C29*3)+(Feb!C29*2)+(Mar!C29*1)</f>
        <v>19999</v>
      </c>
      <c r="E29" s="8"/>
      <c r="F29" s="31">
        <f>(Jul!E29*9)+(Aug!E29*8)+(Sep!E29*7)+(Oct!E29*6)+(Nov!E29*5)+(Dec!E29*4)+(Jan!E29*3)+(Feb!E29*2)+(Mar!E29*1)</f>
        <v>0</v>
      </c>
      <c r="G29" s="8"/>
      <c r="H29" s="31">
        <f>Feb!H29+G29</f>
        <v>14763</v>
      </c>
      <c r="I29" s="31">
        <f t="shared" si="0"/>
        <v>0</v>
      </c>
      <c r="J29" s="31">
        <f t="shared" si="1"/>
        <v>34762</v>
      </c>
    </row>
    <row r="30" spans="1:10" s="1" customFormat="1" ht="15.75" customHeight="1" x14ac:dyDescent="0.2">
      <c r="A30" s="5" t="s">
        <v>82</v>
      </c>
      <c r="B30" s="6" t="s">
        <v>22</v>
      </c>
      <c r="C30" s="7"/>
      <c r="D30" s="31">
        <f>(Jul!C30*9)+(Aug!C30*8)+(Sep!C30*7)+(Oct!C30*6)+(Nov!C30*5)+(Dec!C30*4)+(Jan!C30*3)+(Feb!C30*2)+(Mar!C30*1)</f>
        <v>34360</v>
      </c>
      <c r="E30" s="8"/>
      <c r="F30" s="31">
        <f>(Jul!E30*9)+(Aug!E30*8)+(Sep!E30*7)+(Oct!E30*6)+(Nov!E30*5)+(Dec!E30*4)+(Jan!E30*3)+(Feb!E30*2)+(Mar!E30*1)</f>
        <v>3088</v>
      </c>
      <c r="G30" s="8"/>
      <c r="H30" s="31">
        <f>Feb!H30+G30</f>
        <v>67905</v>
      </c>
      <c r="I30" s="31">
        <f t="shared" si="0"/>
        <v>0</v>
      </c>
      <c r="J30" s="31">
        <f t="shared" si="1"/>
        <v>105353</v>
      </c>
    </row>
    <row r="31" spans="1:10" s="11" customFormat="1" ht="15.75" customHeight="1" x14ac:dyDescent="0.2">
      <c r="A31" s="9" t="s">
        <v>84</v>
      </c>
      <c r="B31" s="10" t="s">
        <v>22</v>
      </c>
      <c r="C31" s="7"/>
      <c r="D31" s="31">
        <f>(Jul!C31*9)+(Aug!C31*8)+(Sep!C31*7)+(Oct!C31*6)+(Nov!C31*5)+(Dec!C31*4)+(Jan!C31*3)+(Feb!C31*2)+(Mar!C31*1)</f>
        <v>145190</v>
      </c>
      <c r="E31" s="8"/>
      <c r="F31" s="31">
        <f>(Jul!E31*9)+(Aug!E31*8)+(Sep!E31*7)+(Oct!E31*6)+(Nov!E31*5)+(Dec!E31*4)+(Jan!E31*3)+(Feb!E31*2)+(Mar!E31*1)</f>
        <v>0</v>
      </c>
      <c r="G31" s="8"/>
      <c r="H31" s="31">
        <f>Feb!H31+G31</f>
        <v>155825</v>
      </c>
      <c r="I31" s="31">
        <f t="shared" si="0"/>
        <v>0</v>
      </c>
      <c r="J31" s="31">
        <f t="shared" si="1"/>
        <v>301015</v>
      </c>
    </row>
    <row r="32" spans="1:10" s="1" customFormat="1" ht="15.75" customHeight="1" x14ac:dyDescent="0.2">
      <c r="A32" s="5" t="s">
        <v>19</v>
      </c>
      <c r="B32" s="6" t="s">
        <v>20</v>
      </c>
      <c r="C32" s="7">
        <v>2135</v>
      </c>
      <c r="D32" s="31">
        <f>(Jul!C32*9)+(Aug!C32*8)+(Sep!C32*7)+(Oct!C32*6)+(Nov!C32*5)+(Dec!C32*4)+(Jan!C32*3)+(Feb!C32*2)+(Mar!C32*1)</f>
        <v>70425</v>
      </c>
      <c r="E32" s="8"/>
      <c r="F32" s="31">
        <f>(Jul!E32*9)+(Aug!E32*8)+(Sep!E32*7)+(Oct!E32*6)+(Nov!E32*5)+(Dec!E32*4)+(Jan!E32*3)+(Feb!E32*2)+(Mar!E32*1)</f>
        <v>11286</v>
      </c>
      <c r="G32" s="8">
        <v>8576</v>
      </c>
      <c r="H32" s="31">
        <f>Feb!H32+G32</f>
        <v>63012</v>
      </c>
      <c r="I32" s="31">
        <f t="shared" si="0"/>
        <v>10711</v>
      </c>
      <c r="J32" s="31">
        <f t="shared" si="1"/>
        <v>144723</v>
      </c>
    </row>
    <row r="33" spans="1:10" s="1" customFormat="1" ht="15.75" customHeight="1" x14ac:dyDescent="0.2">
      <c r="A33" s="5" t="s">
        <v>26</v>
      </c>
      <c r="B33" s="6" t="s">
        <v>20</v>
      </c>
      <c r="C33" s="7">
        <v>11337</v>
      </c>
      <c r="D33" s="31">
        <f>(Jul!C33*9)+(Aug!C33*8)+(Sep!C33*7)+(Oct!C33*6)+(Nov!C33*5)+(Dec!C33*4)+(Jan!C33*3)+(Feb!C33*2)+(Mar!C33*1)</f>
        <v>786460</v>
      </c>
      <c r="E33" s="8"/>
      <c r="F33" s="31">
        <f>(Jul!E33*9)+(Aug!E33*8)+(Sep!E33*7)+(Oct!E33*6)+(Nov!E33*5)+(Dec!E33*4)+(Jan!E33*3)+(Feb!E33*2)+(Mar!E33*1)</f>
        <v>0</v>
      </c>
      <c r="G33" s="8">
        <v>4002</v>
      </c>
      <c r="H33" s="31">
        <f>Feb!H33+G33</f>
        <v>261290</v>
      </c>
      <c r="I33" s="31">
        <f t="shared" si="0"/>
        <v>15339</v>
      </c>
      <c r="J33" s="31">
        <f t="shared" si="1"/>
        <v>1047750</v>
      </c>
    </row>
    <row r="34" spans="1:10" s="1" customFormat="1" ht="15.75" customHeight="1" x14ac:dyDescent="0.2">
      <c r="A34" s="5" t="s">
        <v>28</v>
      </c>
      <c r="B34" s="6" t="s">
        <v>20</v>
      </c>
      <c r="C34" s="7">
        <v>7322</v>
      </c>
      <c r="D34" s="31">
        <f>(Jul!C34*9)+(Aug!C34*8)+(Sep!C34*7)+(Oct!C34*6)+(Nov!C34*5)+(Dec!C34*4)+(Jan!C34*3)+(Feb!C34*2)+(Mar!C34*1)</f>
        <v>103817</v>
      </c>
      <c r="E34" s="8"/>
      <c r="F34" s="31">
        <f>(Jul!E34*9)+(Aug!E34*8)+(Sep!E34*7)+(Oct!E34*6)+(Nov!E34*5)+(Dec!E34*4)+(Jan!E34*3)+(Feb!E34*2)+(Mar!E34*1)</f>
        <v>0</v>
      </c>
      <c r="G34" s="8">
        <v>15796</v>
      </c>
      <c r="H34" s="31">
        <f>Feb!H34+G34</f>
        <v>65837</v>
      </c>
      <c r="I34" s="31">
        <f t="shared" si="0"/>
        <v>23118</v>
      </c>
      <c r="J34" s="31">
        <f t="shared" si="1"/>
        <v>169654</v>
      </c>
    </row>
    <row r="35" spans="1:10" s="1" customFormat="1" ht="15.75" customHeight="1" x14ac:dyDescent="0.2">
      <c r="A35" s="5" t="s">
        <v>29</v>
      </c>
      <c r="B35" s="6" t="s">
        <v>20</v>
      </c>
      <c r="C35" s="7">
        <v>16646</v>
      </c>
      <c r="D35" s="31">
        <f>(Jul!C35*9)+(Aug!C35*8)+(Sep!C35*7)+(Oct!C35*6)+(Nov!C35*5)+(Dec!C35*4)+(Jan!C35*3)+(Feb!C35*2)+(Mar!C35*1)</f>
        <v>799814</v>
      </c>
      <c r="E35" s="8"/>
      <c r="F35" s="31">
        <f>(Jul!E35*9)+(Aug!E35*8)+(Sep!E35*7)+(Oct!E35*6)+(Nov!E35*5)+(Dec!E35*4)+(Jan!E35*3)+(Feb!E35*2)+(Mar!E35*1)</f>
        <v>0</v>
      </c>
      <c r="G35" s="8">
        <v>1040</v>
      </c>
      <c r="H35" s="31">
        <f>Feb!H35+G35</f>
        <v>364158</v>
      </c>
      <c r="I35" s="31">
        <f t="shared" si="0"/>
        <v>17686</v>
      </c>
      <c r="J35" s="31">
        <f t="shared" si="1"/>
        <v>1163972</v>
      </c>
    </row>
    <row r="36" spans="1:10" s="11" customFormat="1" ht="15.75" customHeight="1" x14ac:dyDescent="0.2">
      <c r="A36" s="9" t="s">
        <v>32</v>
      </c>
      <c r="B36" s="10" t="s">
        <v>20</v>
      </c>
      <c r="C36" s="7"/>
      <c r="D36" s="31">
        <f>(Jul!C36*9)+(Aug!C36*8)+(Sep!C36*7)+(Oct!C36*6)+(Nov!C36*5)+(Dec!C36*4)+(Jan!C36*3)+(Feb!C36*2)+(Mar!C36*1)</f>
        <v>14886</v>
      </c>
      <c r="E36" s="8"/>
      <c r="F36" s="31">
        <f>(Jul!E36*9)+(Aug!E36*8)+(Sep!E36*7)+(Oct!E36*6)+(Nov!E36*5)+(Dec!E36*4)+(Jan!E36*3)+(Feb!E36*2)+(Mar!E36*1)</f>
        <v>0</v>
      </c>
      <c r="G36" s="8"/>
      <c r="H36" s="31">
        <f>Feb!H36+G36</f>
        <v>1654</v>
      </c>
      <c r="I36" s="31">
        <f t="shared" si="0"/>
        <v>0</v>
      </c>
      <c r="J36" s="31">
        <f t="shared" si="1"/>
        <v>16540</v>
      </c>
    </row>
    <row r="37" spans="1:10" s="1" customFormat="1" ht="15.75" customHeight="1" x14ac:dyDescent="0.2">
      <c r="A37" s="5" t="s">
        <v>33</v>
      </c>
      <c r="B37" s="6" t="s">
        <v>20</v>
      </c>
      <c r="C37" s="7"/>
      <c r="D37" s="31">
        <f>(Jul!C37*9)+(Aug!C37*8)+(Sep!C37*7)+(Oct!C37*6)+(Nov!C37*5)+(Dec!C37*4)+(Jan!C37*3)+(Feb!C37*2)+(Mar!C37*1)</f>
        <v>82293</v>
      </c>
      <c r="E37" s="8"/>
      <c r="F37" s="31">
        <f>(Jul!E37*9)+(Aug!E37*8)+(Sep!E37*7)+(Oct!E37*6)+(Nov!E37*5)+(Dec!E37*4)+(Jan!E37*3)+(Feb!E37*2)+(Mar!E37*1)</f>
        <v>0</v>
      </c>
      <c r="G37" s="8"/>
      <c r="H37" s="31">
        <f>Feb!H37+G37</f>
        <v>62401</v>
      </c>
      <c r="I37" s="31">
        <f t="shared" si="0"/>
        <v>0</v>
      </c>
      <c r="J37" s="31">
        <f t="shared" si="1"/>
        <v>144694</v>
      </c>
    </row>
    <row r="38" spans="1:10" s="1" customFormat="1" ht="15.75" customHeight="1" x14ac:dyDescent="0.2">
      <c r="A38" s="5" t="s">
        <v>34</v>
      </c>
      <c r="B38" s="6" t="s">
        <v>20</v>
      </c>
      <c r="C38" s="7">
        <v>11155</v>
      </c>
      <c r="D38" s="31">
        <f>(Jul!C38*9)+(Aug!C38*8)+(Sep!C38*7)+(Oct!C38*6)+(Nov!C38*5)+(Dec!C38*4)+(Jan!C38*3)+(Feb!C38*2)+(Mar!C38*1)</f>
        <v>143212</v>
      </c>
      <c r="E38" s="8"/>
      <c r="F38" s="31">
        <f>(Jul!E38*9)+(Aug!E38*8)+(Sep!E38*7)+(Oct!E38*6)+(Nov!E38*5)+(Dec!E38*4)+(Jan!E38*3)+(Feb!E38*2)+(Mar!E38*1)</f>
        <v>0</v>
      </c>
      <c r="G38" s="8">
        <v>9842</v>
      </c>
      <c r="H38" s="31">
        <f>Feb!H38+G38</f>
        <v>54292</v>
      </c>
      <c r="I38" s="31">
        <f t="shared" si="0"/>
        <v>20997</v>
      </c>
      <c r="J38" s="31">
        <f t="shared" si="1"/>
        <v>197504</v>
      </c>
    </row>
    <row r="39" spans="1:10" s="11" customFormat="1" ht="15.75" customHeight="1" x14ac:dyDescent="0.2">
      <c r="A39" s="9" t="s">
        <v>35</v>
      </c>
      <c r="B39" s="10" t="s">
        <v>20</v>
      </c>
      <c r="C39" s="7">
        <v>30624</v>
      </c>
      <c r="D39" s="31">
        <f>(Jul!C39*9)+(Aug!C39*8)+(Sep!C39*7)+(Oct!C39*6)+(Nov!C39*5)+(Dec!C39*4)+(Jan!C39*3)+(Feb!C39*2)+(Mar!C39*1)</f>
        <v>1027152</v>
      </c>
      <c r="E39" s="8"/>
      <c r="F39" s="31">
        <f>(Jul!E39*9)+(Aug!E39*8)+(Sep!E39*7)+(Oct!E39*6)+(Nov!E39*5)+(Dec!E39*4)+(Jan!E39*3)+(Feb!E39*2)+(Mar!E39*1)</f>
        <v>6822</v>
      </c>
      <c r="G39" s="8">
        <v>161506</v>
      </c>
      <c r="H39" s="31">
        <f>Feb!H39+G39</f>
        <v>748417</v>
      </c>
      <c r="I39" s="31">
        <f t="shared" si="0"/>
        <v>192130</v>
      </c>
      <c r="J39" s="31">
        <f t="shared" si="1"/>
        <v>1782391</v>
      </c>
    </row>
    <row r="40" spans="1:10" s="1" customFormat="1" ht="15.75" customHeight="1" x14ac:dyDescent="0.2">
      <c r="A40" s="5" t="s">
        <v>38</v>
      </c>
      <c r="B40" s="6" t="s">
        <v>20</v>
      </c>
      <c r="C40" s="7">
        <v>12513</v>
      </c>
      <c r="D40" s="31">
        <f>(Jul!C40*9)+(Aug!C40*8)+(Sep!C40*7)+(Oct!C40*6)+(Nov!C40*5)+(Dec!C40*4)+(Jan!C40*3)+(Feb!C40*2)+(Mar!C40*1)</f>
        <v>633337</v>
      </c>
      <c r="E40" s="8">
        <v>1149</v>
      </c>
      <c r="F40" s="31">
        <f>(Jul!E40*9)+(Aug!E40*8)+(Sep!E40*7)+(Oct!E40*6)+(Nov!E40*5)+(Dec!E40*4)+(Jan!E40*3)+(Feb!E40*2)+(Mar!E40*1)</f>
        <v>2213</v>
      </c>
      <c r="G40" s="8">
        <v>24981</v>
      </c>
      <c r="H40" s="31">
        <f>Feb!H40+G40</f>
        <v>494540</v>
      </c>
      <c r="I40" s="31">
        <f t="shared" si="0"/>
        <v>38643</v>
      </c>
      <c r="J40" s="31">
        <f t="shared" si="1"/>
        <v>1130090</v>
      </c>
    </row>
    <row r="41" spans="1:10" s="11" customFormat="1" ht="15.75" customHeight="1" x14ac:dyDescent="0.2">
      <c r="A41" s="9" t="s">
        <v>39</v>
      </c>
      <c r="B41" s="10" t="s">
        <v>20</v>
      </c>
      <c r="C41" s="7">
        <v>2769</v>
      </c>
      <c r="D41" s="31">
        <f>(Jul!C41*9)+(Aug!C41*8)+(Sep!C41*7)+(Oct!C41*6)+(Nov!C41*5)+(Dec!C41*4)+(Jan!C41*3)+(Feb!C41*2)+(Mar!C41*1)</f>
        <v>310917</v>
      </c>
      <c r="E41" s="8"/>
      <c r="F41" s="31">
        <f>(Jul!E41*9)+(Aug!E41*8)+(Sep!E41*7)+(Oct!E41*6)+(Nov!E41*5)+(Dec!E41*4)+(Jan!E41*3)+(Feb!E41*2)+(Mar!E41*1)</f>
        <v>44</v>
      </c>
      <c r="G41" s="8">
        <v>10633</v>
      </c>
      <c r="H41" s="31">
        <f>Feb!H41+G41</f>
        <v>197763</v>
      </c>
      <c r="I41" s="31">
        <f t="shared" si="0"/>
        <v>13402</v>
      </c>
      <c r="J41" s="31">
        <f t="shared" si="1"/>
        <v>508724</v>
      </c>
    </row>
    <row r="42" spans="1:10" s="1" customFormat="1" ht="15.75" customHeight="1" x14ac:dyDescent="0.2">
      <c r="A42" s="5" t="s">
        <v>41</v>
      </c>
      <c r="B42" s="6" t="s">
        <v>20</v>
      </c>
      <c r="C42" s="7">
        <v>5798</v>
      </c>
      <c r="D42" s="31">
        <f>(Jul!C42*9)+(Aug!C42*8)+(Sep!C42*7)+(Oct!C42*6)+(Nov!C42*5)+(Dec!C42*4)+(Jan!C42*3)+(Feb!C42*2)+(Mar!C42*1)</f>
        <v>453504</v>
      </c>
      <c r="E42" s="8"/>
      <c r="F42" s="31">
        <f>(Jul!E42*9)+(Aug!E42*8)+(Sep!E42*7)+(Oct!E42*6)+(Nov!E42*5)+(Dec!E42*4)+(Jan!E42*3)+(Feb!E42*2)+(Mar!E42*1)</f>
        <v>0</v>
      </c>
      <c r="G42" s="8">
        <v>2182</v>
      </c>
      <c r="H42" s="31">
        <f>Feb!H42+G42</f>
        <v>239287</v>
      </c>
      <c r="I42" s="31">
        <f t="shared" si="0"/>
        <v>7980</v>
      </c>
      <c r="J42" s="31">
        <f t="shared" si="1"/>
        <v>692791</v>
      </c>
    </row>
    <row r="43" spans="1:10" s="1" customFormat="1" ht="15.75" customHeight="1" x14ac:dyDescent="0.2">
      <c r="A43" s="5" t="s">
        <v>42</v>
      </c>
      <c r="B43" s="6" t="s">
        <v>20</v>
      </c>
      <c r="C43" s="7">
        <v>15258</v>
      </c>
      <c r="D43" s="31">
        <f>(Jul!C43*9)+(Aug!C43*8)+(Sep!C43*7)+(Oct!C43*6)+(Nov!C43*5)+(Dec!C43*4)+(Jan!C43*3)+(Feb!C43*2)+(Mar!C43*1)</f>
        <v>408738</v>
      </c>
      <c r="E43" s="8"/>
      <c r="F43" s="31">
        <f>(Jul!E43*9)+(Aug!E43*8)+(Sep!E43*7)+(Oct!E43*6)+(Nov!E43*5)+(Dec!E43*4)+(Jan!E43*3)+(Feb!E43*2)+(Mar!E43*1)</f>
        <v>966</v>
      </c>
      <c r="G43" s="8">
        <v>42208</v>
      </c>
      <c r="H43" s="31">
        <f>Feb!H43+G43</f>
        <v>277001</v>
      </c>
      <c r="I43" s="31">
        <f t="shared" si="0"/>
        <v>57466</v>
      </c>
      <c r="J43" s="31">
        <f t="shared" si="1"/>
        <v>686705</v>
      </c>
    </row>
    <row r="44" spans="1:10" s="11" customFormat="1" ht="15.75" customHeight="1" x14ac:dyDescent="0.2">
      <c r="A44" s="9" t="s">
        <v>43</v>
      </c>
      <c r="B44" s="10" t="s">
        <v>20</v>
      </c>
      <c r="C44" s="7">
        <v>12286</v>
      </c>
      <c r="D44" s="31">
        <f>(Jul!C44*9)+(Aug!C44*8)+(Sep!C44*7)+(Oct!C44*6)+(Nov!C44*5)+(Dec!C44*4)+(Jan!C44*3)+(Feb!C44*2)+(Mar!C44*1)</f>
        <v>542640</v>
      </c>
      <c r="E44" s="8"/>
      <c r="F44" s="31">
        <f>(Jul!E44*9)+(Aug!E44*8)+(Sep!E44*7)+(Oct!E44*6)+(Nov!E44*5)+(Dec!E44*4)+(Jan!E44*3)+(Feb!E44*2)+(Mar!E44*1)</f>
        <v>7611</v>
      </c>
      <c r="G44" s="8">
        <v>31593</v>
      </c>
      <c r="H44" s="31">
        <f>Feb!H44+G44</f>
        <v>356306</v>
      </c>
      <c r="I44" s="31">
        <f t="shared" si="0"/>
        <v>43879</v>
      </c>
      <c r="J44" s="31">
        <f t="shared" si="1"/>
        <v>906557</v>
      </c>
    </row>
    <row r="45" spans="1:10" s="1" customFormat="1" ht="15.75" customHeight="1" x14ac:dyDescent="0.2">
      <c r="A45" s="5" t="s">
        <v>48</v>
      </c>
      <c r="B45" s="6" t="s">
        <v>20</v>
      </c>
      <c r="C45" s="7">
        <v>7357</v>
      </c>
      <c r="D45" s="31">
        <f>(Jul!C45*9)+(Aug!C45*8)+(Sep!C45*7)+(Oct!C45*6)+(Nov!C45*5)+(Dec!C45*4)+(Jan!C45*3)+(Feb!C45*2)+(Mar!C45*1)</f>
        <v>87428</v>
      </c>
      <c r="E45" s="8"/>
      <c r="F45" s="31">
        <f>(Jul!E45*9)+(Aug!E45*8)+(Sep!E45*7)+(Oct!E45*6)+(Nov!E45*5)+(Dec!E45*4)+(Jan!E45*3)+(Feb!E45*2)+(Mar!E45*1)</f>
        <v>0</v>
      </c>
      <c r="G45" s="8">
        <v>5808</v>
      </c>
      <c r="H45" s="31">
        <f>Feb!H45+G45</f>
        <v>20957</v>
      </c>
      <c r="I45" s="31">
        <f t="shared" si="0"/>
        <v>13165</v>
      </c>
      <c r="J45" s="31">
        <f t="shared" si="1"/>
        <v>108385</v>
      </c>
    </row>
    <row r="46" spans="1:10" s="11" customFormat="1" ht="15.75" customHeight="1" x14ac:dyDescent="0.2">
      <c r="A46" s="9" t="s">
        <v>53</v>
      </c>
      <c r="B46" s="10" t="s">
        <v>20</v>
      </c>
      <c r="C46" s="7"/>
      <c r="D46" s="31">
        <f>(Jul!C46*9)+(Aug!C46*8)+(Sep!C46*7)+(Oct!C46*6)+(Nov!C46*5)+(Dec!C46*4)+(Jan!C46*3)+(Feb!C46*2)+(Mar!C46*1)</f>
        <v>30151</v>
      </c>
      <c r="E46" s="8"/>
      <c r="F46" s="31">
        <f>(Jul!E46*9)+(Aug!E46*8)+(Sep!E46*7)+(Oct!E46*6)+(Nov!E46*5)+(Dec!E46*4)+(Jan!E46*3)+(Feb!E46*2)+(Mar!E46*1)</f>
        <v>0</v>
      </c>
      <c r="G46" s="8"/>
      <c r="H46" s="31">
        <f>Feb!H46+G46</f>
        <v>1823</v>
      </c>
      <c r="I46" s="31">
        <f t="shared" si="0"/>
        <v>0</v>
      </c>
      <c r="J46" s="31">
        <f t="shared" si="1"/>
        <v>31974</v>
      </c>
    </row>
    <row r="47" spans="1:10" s="11" customFormat="1" ht="15.75" customHeight="1" x14ac:dyDescent="0.2">
      <c r="A47" s="9" t="s">
        <v>54</v>
      </c>
      <c r="B47" s="10" t="s">
        <v>20</v>
      </c>
      <c r="C47" s="7">
        <v>15884</v>
      </c>
      <c r="D47" s="31">
        <f>(Jul!C47*9)+(Aug!C47*8)+(Sep!C47*7)+(Oct!C47*6)+(Nov!C47*5)+(Dec!C47*4)+(Jan!C47*3)+(Feb!C47*2)+(Mar!C47*1)</f>
        <v>954151</v>
      </c>
      <c r="E47" s="8"/>
      <c r="F47" s="31">
        <f>(Jul!E47*9)+(Aug!E47*8)+(Sep!E47*7)+(Oct!E47*6)+(Nov!E47*5)+(Dec!E47*4)+(Jan!E47*3)+(Feb!E47*2)+(Mar!E47*1)</f>
        <v>12896</v>
      </c>
      <c r="G47" s="8">
        <v>79541</v>
      </c>
      <c r="H47" s="31">
        <f>Feb!H47+G47</f>
        <v>704348</v>
      </c>
      <c r="I47" s="31">
        <f t="shared" si="0"/>
        <v>95425</v>
      </c>
      <c r="J47" s="31">
        <f t="shared" si="1"/>
        <v>1671395</v>
      </c>
    </row>
    <row r="48" spans="1:10" s="11" customFormat="1" ht="15.75" customHeight="1" x14ac:dyDescent="0.2">
      <c r="A48" s="9" t="s">
        <v>55</v>
      </c>
      <c r="B48" s="10" t="s">
        <v>20</v>
      </c>
      <c r="C48" s="7">
        <v>5869</v>
      </c>
      <c r="D48" s="31">
        <f>(Jul!C48*9)+(Aug!C48*8)+(Sep!C48*7)+(Oct!C48*6)+(Nov!C48*5)+(Dec!C48*4)+(Jan!C48*3)+(Feb!C48*2)+(Mar!C48*1)</f>
        <v>737723</v>
      </c>
      <c r="E48" s="8"/>
      <c r="F48" s="31">
        <f>(Jul!E48*9)+(Aug!E48*8)+(Sep!E48*7)+(Oct!E48*6)+(Nov!E48*5)+(Dec!E48*4)+(Jan!E48*3)+(Feb!E48*2)+(Mar!E48*1)</f>
        <v>12390</v>
      </c>
      <c r="G48" s="8">
        <v>17335</v>
      </c>
      <c r="H48" s="31">
        <f>Feb!H48+G48</f>
        <v>347088</v>
      </c>
      <c r="I48" s="31">
        <f t="shared" si="0"/>
        <v>23204</v>
      </c>
      <c r="J48" s="31">
        <f t="shared" si="1"/>
        <v>1097201</v>
      </c>
    </row>
    <row r="49" spans="1:10" s="1" customFormat="1" ht="15.75" customHeight="1" x14ac:dyDescent="0.2">
      <c r="A49" s="5" t="s">
        <v>57</v>
      </c>
      <c r="B49" s="6" t="s">
        <v>20</v>
      </c>
      <c r="C49" s="7">
        <v>13113</v>
      </c>
      <c r="D49" s="31">
        <f>(Jul!C49*9)+(Aug!C49*8)+(Sep!C49*7)+(Oct!C49*6)+(Nov!C49*5)+(Dec!C49*4)+(Jan!C49*3)+(Feb!C49*2)+(Mar!C49*1)</f>
        <v>620057</v>
      </c>
      <c r="E49" s="8"/>
      <c r="F49" s="31">
        <f>(Jul!E49*9)+(Aug!E49*8)+(Sep!E49*7)+(Oct!E49*6)+(Nov!E49*5)+(Dec!E49*4)+(Jan!E49*3)+(Feb!E49*2)+(Mar!E49*1)</f>
        <v>0</v>
      </c>
      <c r="G49" s="8">
        <v>82725</v>
      </c>
      <c r="H49" s="31">
        <f>Feb!H49+G49</f>
        <v>237338</v>
      </c>
      <c r="I49" s="31">
        <f t="shared" si="0"/>
        <v>95838</v>
      </c>
      <c r="J49" s="31">
        <f t="shared" si="1"/>
        <v>857395</v>
      </c>
    </row>
    <row r="50" spans="1:10" s="1" customFormat="1" ht="15.75" customHeight="1" x14ac:dyDescent="0.2">
      <c r="A50" s="5" t="s">
        <v>58</v>
      </c>
      <c r="B50" s="6" t="s">
        <v>20</v>
      </c>
      <c r="C50" s="7"/>
      <c r="D50" s="31">
        <f>(Jul!C50*9)+(Aug!C50*8)+(Sep!C50*7)+(Oct!C50*6)+(Nov!C50*5)+(Dec!C50*4)+(Jan!C50*3)+(Feb!C50*2)+(Mar!C50*1)</f>
        <v>307721</v>
      </c>
      <c r="E50" s="8"/>
      <c r="F50" s="31">
        <f>(Jul!E50*9)+(Aug!E50*8)+(Sep!E50*7)+(Oct!E50*6)+(Nov!E50*5)+(Dec!E50*4)+(Jan!E50*3)+(Feb!E50*2)+(Mar!E50*1)</f>
        <v>0</v>
      </c>
      <c r="G50" s="8"/>
      <c r="H50" s="31">
        <f>Feb!H50+G50</f>
        <v>51146</v>
      </c>
      <c r="I50" s="31">
        <f t="shared" si="0"/>
        <v>0</v>
      </c>
      <c r="J50" s="31">
        <f t="shared" si="1"/>
        <v>358867</v>
      </c>
    </row>
    <row r="51" spans="1:10" s="1" customFormat="1" ht="15.75" customHeight="1" x14ac:dyDescent="0.2">
      <c r="A51" s="5" t="s">
        <v>59</v>
      </c>
      <c r="B51" s="6" t="s">
        <v>20</v>
      </c>
      <c r="C51" s="7">
        <v>26021</v>
      </c>
      <c r="D51" s="31">
        <f>(Jul!C51*9)+(Aug!C51*8)+(Sep!C51*7)+(Oct!C51*6)+(Nov!C51*5)+(Dec!C51*4)+(Jan!C51*3)+(Feb!C51*2)+(Mar!C51*1)</f>
        <v>1172636</v>
      </c>
      <c r="E51" s="8"/>
      <c r="F51" s="31">
        <f>(Jul!E51*9)+(Aug!E51*8)+(Sep!E51*7)+(Oct!E51*6)+(Nov!E51*5)+(Dec!E51*4)+(Jan!E51*3)+(Feb!E51*2)+(Mar!E51*1)</f>
        <v>3332</v>
      </c>
      <c r="G51" s="8">
        <v>59066</v>
      </c>
      <c r="H51" s="31">
        <f>Feb!H51+G51</f>
        <v>764260</v>
      </c>
      <c r="I51" s="31">
        <f t="shared" si="0"/>
        <v>85087</v>
      </c>
      <c r="J51" s="31">
        <f t="shared" si="1"/>
        <v>1940228</v>
      </c>
    </row>
    <row r="52" spans="1:10" s="1" customFormat="1" ht="15.75" customHeight="1" x14ac:dyDescent="0.2">
      <c r="A52" s="5" t="s">
        <v>60</v>
      </c>
      <c r="B52" s="6" t="s">
        <v>20</v>
      </c>
      <c r="C52" s="7">
        <v>7382</v>
      </c>
      <c r="D52" s="31">
        <f>(Jul!C52*9)+(Aug!C52*8)+(Sep!C52*7)+(Oct!C52*6)+(Nov!C52*5)+(Dec!C52*4)+(Jan!C52*3)+(Feb!C52*2)+(Mar!C52*1)</f>
        <v>210321</v>
      </c>
      <c r="E52" s="8"/>
      <c r="F52" s="31">
        <f>(Jul!E52*9)+(Aug!E52*8)+(Sep!E52*7)+(Oct!E52*6)+(Nov!E52*5)+(Dec!E52*4)+(Jan!E52*3)+(Feb!E52*2)+(Mar!E52*1)</f>
        <v>6080</v>
      </c>
      <c r="G52" s="8">
        <v>44672</v>
      </c>
      <c r="H52" s="31">
        <f>Feb!H52+G52</f>
        <v>91107</v>
      </c>
      <c r="I52" s="31">
        <f t="shared" si="0"/>
        <v>52054</v>
      </c>
      <c r="J52" s="31">
        <f t="shared" si="1"/>
        <v>307508</v>
      </c>
    </row>
    <row r="53" spans="1:10" s="1" customFormat="1" ht="15.75" customHeight="1" x14ac:dyDescent="0.2">
      <c r="A53" s="5" t="s">
        <v>64</v>
      </c>
      <c r="B53" s="6" t="s">
        <v>20</v>
      </c>
      <c r="C53" s="7"/>
      <c r="D53" s="31">
        <f>(Jul!C53*9)+(Aug!C53*8)+(Sep!C53*7)+(Oct!C53*6)+(Nov!C53*5)+(Dec!C53*4)+(Jan!C53*3)+(Feb!C53*2)+(Mar!C53*1)</f>
        <v>1468</v>
      </c>
      <c r="E53" s="8"/>
      <c r="F53" s="31">
        <f>(Jul!E53*9)+(Aug!E53*8)+(Sep!E53*7)+(Oct!E53*6)+(Nov!E53*5)+(Dec!E53*4)+(Jan!E53*3)+(Feb!E53*2)+(Mar!E53*1)</f>
        <v>0</v>
      </c>
      <c r="G53" s="8"/>
      <c r="H53" s="31">
        <f>Feb!H53+G53</f>
        <v>2384</v>
      </c>
      <c r="I53" s="31">
        <f t="shared" si="0"/>
        <v>0</v>
      </c>
      <c r="J53" s="31">
        <f t="shared" si="1"/>
        <v>3852</v>
      </c>
    </row>
    <row r="54" spans="1:10" s="1" customFormat="1" ht="15.75" customHeight="1" x14ac:dyDescent="0.2">
      <c r="A54" s="5" t="s">
        <v>65</v>
      </c>
      <c r="B54" s="6" t="s">
        <v>20</v>
      </c>
      <c r="C54" s="7">
        <v>12237</v>
      </c>
      <c r="D54" s="31">
        <f>(Jul!C54*9)+(Aug!C54*8)+(Sep!C54*7)+(Oct!C54*6)+(Nov!C54*5)+(Dec!C54*4)+(Jan!C54*3)+(Feb!C54*2)+(Mar!C54*1)</f>
        <v>453608</v>
      </c>
      <c r="E54" s="8"/>
      <c r="F54" s="31">
        <f>(Jul!E54*9)+(Aug!E54*8)+(Sep!E54*7)+(Oct!E54*6)+(Nov!E54*5)+(Dec!E54*4)+(Jan!E54*3)+(Feb!E54*2)+(Mar!E54*1)</f>
        <v>0</v>
      </c>
      <c r="G54" s="8">
        <v>41720</v>
      </c>
      <c r="H54" s="31">
        <f>Feb!H54+G54</f>
        <v>160791</v>
      </c>
      <c r="I54" s="31">
        <f t="shared" si="0"/>
        <v>53957</v>
      </c>
      <c r="J54" s="31">
        <f t="shared" si="1"/>
        <v>614399</v>
      </c>
    </row>
    <row r="55" spans="1:10" s="1" customFormat="1" ht="15.75" customHeight="1" x14ac:dyDescent="0.2">
      <c r="A55" s="5" t="s">
        <v>66</v>
      </c>
      <c r="B55" s="6" t="s">
        <v>20</v>
      </c>
      <c r="C55" s="7">
        <v>18616</v>
      </c>
      <c r="D55" s="31">
        <f>(Jul!C55*9)+(Aug!C55*8)+(Sep!C55*7)+(Oct!C55*6)+(Nov!C55*5)+(Dec!C55*4)+(Jan!C55*3)+(Feb!C55*2)+(Mar!C55*1)</f>
        <v>756159</v>
      </c>
      <c r="E55" s="8"/>
      <c r="F55" s="31">
        <f>(Jul!E55*9)+(Aug!E55*8)+(Sep!E55*7)+(Oct!E55*6)+(Nov!E55*5)+(Dec!E55*4)+(Jan!E55*3)+(Feb!E55*2)+(Mar!E55*1)</f>
        <v>14479</v>
      </c>
      <c r="G55" s="8">
        <v>59022</v>
      </c>
      <c r="H55" s="31">
        <f>Feb!H55+G55</f>
        <v>357430</v>
      </c>
      <c r="I55" s="31">
        <f t="shared" si="0"/>
        <v>77638</v>
      </c>
      <c r="J55" s="31">
        <f t="shared" si="1"/>
        <v>1128068</v>
      </c>
    </row>
    <row r="56" spans="1:10" s="11" customFormat="1" ht="15.75" customHeight="1" x14ac:dyDescent="0.2">
      <c r="A56" s="9" t="s">
        <v>67</v>
      </c>
      <c r="B56" s="10" t="s">
        <v>20</v>
      </c>
      <c r="C56" s="7"/>
      <c r="D56" s="31">
        <f>(Jul!C56*9)+(Aug!C56*8)+(Sep!C56*7)+(Oct!C56*6)+(Nov!C56*5)+(Dec!C56*4)+(Jan!C56*3)+(Feb!C56*2)+(Mar!C56*1)</f>
        <v>63906</v>
      </c>
      <c r="E56" s="8"/>
      <c r="F56" s="31">
        <f>(Jul!E56*9)+(Aug!E56*8)+(Sep!E56*7)+(Oct!E56*6)+(Nov!E56*5)+(Dec!E56*4)+(Jan!E56*3)+(Feb!E56*2)+(Mar!E56*1)</f>
        <v>0</v>
      </c>
      <c r="G56" s="8"/>
      <c r="H56" s="31">
        <f>Feb!H56+G56</f>
        <v>95816</v>
      </c>
      <c r="I56" s="31">
        <f t="shared" si="0"/>
        <v>0</v>
      </c>
      <c r="J56" s="31">
        <f t="shared" si="1"/>
        <v>159722</v>
      </c>
    </row>
    <row r="57" spans="1:10" s="1" customFormat="1" ht="15.75" customHeight="1" x14ac:dyDescent="0.2">
      <c r="A57" s="5" t="s">
        <v>68</v>
      </c>
      <c r="B57" s="6" t="s">
        <v>20</v>
      </c>
      <c r="C57" s="7">
        <v>1586</v>
      </c>
      <c r="D57" s="31">
        <f>(Jul!C57*9)+(Aug!C57*8)+(Sep!C57*7)+(Oct!C57*6)+(Nov!C57*5)+(Dec!C57*4)+(Jan!C57*3)+(Feb!C57*2)+(Mar!C57*1)</f>
        <v>225203</v>
      </c>
      <c r="E57" s="8"/>
      <c r="F57" s="31">
        <f>(Jul!E57*9)+(Aug!E57*8)+(Sep!E57*7)+(Oct!E57*6)+(Nov!E57*5)+(Dec!E57*4)+(Jan!E57*3)+(Feb!E57*2)+(Mar!E57*1)</f>
        <v>0</v>
      </c>
      <c r="G57" s="8"/>
      <c r="H57" s="31">
        <f>Feb!H57+G57</f>
        <v>132455</v>
      </c>
      <c r="I57" s="31">
        <f t="shared" si="0"/>
        <v>1586</v>
      </c>
      <c r="J57" s="31">
        <f t="shared" si="1"/>
        <v>357658</v>
      </c>
    </row>
    <row r="58" spans="1:10" s="11" customFormat="1" ht="15.75" customHeight="1" x14ac:dyDescent="0.2">
      <c r="A58" s="9" t="s">
        <v>69</v>
      </c>
      <c r="B58" s="10" t="s">
        <v>20</v>
      </c>
      <c r="C58" s="7">
        <v>994</v>
      </c>
      <c r="D58" s="31">
        <f>(Jul!C58*9)+(Aug!C58*8)+(Sep!C58*7)+(Oct!C58*6)+(Nov!C58*5)+(Dec!C58*4)+(Jan!C58*3)+(Feb!C58*2)+(Mar!C58*1)</f>
        <v>31163</v>
      </c>
      <c r="E58" s="8"/>
      <c r="F58" s="31">
        <f>(Jul!E58*9)+(Aug!E58*8)+(Sep!E58*7)+(Oct!E58*6)+(Nov!E58*5)+(Dec!E58*4)+(Jan!E58*3)+(Feb!E58*2)+(Mar!E58*1)</f>
        <v>0</v>
      </c>
      <c r="G58" s="8"/>
      <c r="H58" s="31">
        <f>Feb!H58+G58</f>
        <v>23014</v>
      </c>
      <c r="I58" s="31">
        <f t="shared" si="0"/>
        <v>994</v>
      </c>
      <c r="J58" s="31">
        <f t="shared" si="1"/>
        <v>54177</v>
      </c>
    </row>
    <row r="59" spans="1:10" s="1" customFormat="1" ht="15.75" customHeight="1" x14ac:dyDescent="0.2">
      <c r="A59" s="5" t="s">
        <v>70</v>
      </c>
      <c r="B59" s="6" t="s">
        <v>20</v>
      </c>
      <c r="C59" s="7"/>
      <c r="D59" s="31">
        <f>(Jul!C59*9)+(Aug!C59*8)+(Sep!C59*7)+(Oct!C59*6)+(Nov!C59*5)+(Dec!C59*4)+(Jan!C59*3)+(Feb!C59*2)+(Mar!C59*1)</f>
        <v>78227</v>
      </c>
      <c r="E59" s="8"/>
      <c r="F59" s="31">
        <f>(Jul!E59*9)+(Aug!E59*8)+(Sep!E59*7)+(Oct!E59*6)+(Nov!E59*5)+(Dec!E59*4)+(Jan!E59*3)+(Feb!E59*2)+(Mar!E59*1)</f>
        <v>0</v>
      </c>
      <c r="G59" s="8"/>
      <c r="H59" s="31">
        <f>Feb!H59+G59</f>
        <v>46836</v>
      </c>
      <c r="I59" s="31">
        <f t="shared" si="0"/>
        <v>0</v>
      </c>
      <c r="J59" s="31">
        <f t="shared" si="1"/>
        <v>125063</v>
      </c>
    </row>
    <row r="60" spans="1:10" s="11" customFormat="1" ht="15.75" customHeight="1" x14ac:dyDescent="0.2">
      <c r="A60" s="9" t="s">
        <v>71</v>
      </c>
      <c r="B60" s="10" t="s">
        <v>20</v>
      </c>
      <c r="C60" s="7">
        <v>30653</v>
      </c>
      <c r="D60" s="31">
        <f>(Jul!C60*9)+(Aug!C60*8)+(Sep!C60*7)+(Oct!C60*6)+(Nov!C60*5)+(Dec!C60*4)+(Jan!C60*3)+(Feb!C60*2)+(Mar!C60*1)</f>
        <v>1920630</v>
      </c>
      <c r="E60" s="8">
        <v>3935</v>
      </c>
      <c r="F60" s="31">
        <f>(Jul!E60*9)+(Aug!E60*8)+(Sep!E60*7)+(Oct!E60*6)+(Nov!E60*5)+(Dec!E60*4)+(Jan!E60*3)+(Feb!E60*2)+(Mar!E60*1)</f>
        <v>50673</v>
      </c>
      <c r="G60" s="8">
        <v>48867</v>
      </c>
      <c r="H60" s="31">
        <f>Feb!H60+G60</f>
        <v>1217171</v>
      </c>
      <c r="I60" s="31">
        <f t="shared" si="0"/>
        <v>83455</v>
      </c>
      <c r="J60" s="31">
        <f t="shared" si="1"/>
        <v>3188474</v>
      </c>
    </row>
    <row r="61" spans="1:10" s="1" customFormat="1" ht="15.75" customHeight="1" x14ac:dyDescent="0.2">
      <c r="A61" s="5" t="s">
        <v>72</v>
      </c>
      <c r="B61" s="6" t="s">
        <v>20</v>
      </c>
      <c r="C61" s="7"/>
      <c r="D61" s="31">
        <f>(Jul!C61*9)+(Aug!C61*8)+(Sep!C61*7)+(Oct!C61*6)+(Nov!C61*5)+(Dec!C61*4)+(Jan!C61*3)+(Feb!C61*2)+(Mar!C61*1)</f>
        <v>152421</v>
      </c>
      <c r="E61" s="8"/>
      <c r="F61" s="31">
        <f>(Jul!E61*9)+(Aug!E61*8)+(Sep!E61*7)+(Oct!E61*6)+(Nov!E61*5)+(Dec!E61*4)+(Jan!E61*3)+(Feb!E61*2)+(Mar!E61*1)</f>
        <v>0</v>
      </c>
      <c r="G61" s="8"/>
      <c r="H61" s="31">
        <f>Feb!H61+G61</f>
        <v>75694</v>
      </c>
      <c r="I61" s="31">
        <f t="shared" si="0"/>
        <v>0</v>
      </c>
      <c r="J61" s="31">
        <f t="shared" si="1"/>
        <v>228115</v>
      </c>
    </row>
    <row r="62" spans="1:10" s="11" customFormat="1" ht="15.75" customHeight="1" x14ac:dyDescent="0.2">
      <c r="A62" s="9" t="s">
        <v>73</v>
      </c>
      <c r="B62" s="10" t="s">
        <v>20</v>
      </c>
      <c r="C62" s="7"/>
      <c r="D62" s="31">
        <f>(Jul!C62*9)+(Aug!C62*8)+(Sep!C62*7)+(Oct!C62*6)+(Nov!C62*5)+(Dec!C62*4)+(Jan!C62*3)+(Feb!C62*2)+(Mar!C62*1)</f>
        <v>31720</v>
      </c>
      <c r="E62" s="8"/>
      <c r="F62" s="31">
        <f>(Jul!E62*9)+(Aug!E62*8)+(Sep!E62*7)+(Oct!E62*6)+(Nov!E62*5)+(Dec!E62*4)+(Jan!E62*3)+(Feb!E62*2)+(Mar!E62*1)</f>
        <v>0</v>
      </c>
      <c r="G62" s="8"/>
      <c r="H62" s="31">
        <f>Feb!H62+G62</f>
        <v>10793</v>
      </c>
      <c r="I62" s="31">
        <f t="shared" si="0"/>
        <v>0</v>
      </c>
      <c r="J62" s="31">
        <f t="shared" si="1"/>
        <v>42513</v>
      </c>
    </row>
    <row r="63" spans="1:10" s="1" customFormat="1" ht="15.75" customHeight="1" x14ac:dyDescent="0.2">
      <c r="A63" s="5" t="s">
        <v>126</v>
      </c>
      <c r="B63" s="6" t="s">
        <v>20</v>
      </c>
      <c r="C63" s="7">
        <v>4457</v>
      </c>
      <c r="D63" s="31">
        <f>(Jul!C63*9)+(Aug!C63*8)+(Sep!C63*7)+(Oct!C63*6)+(Nov!C63*5)+(Dec!C63*4)+(Jan!C63*3)+(Feb!C63*2)+(Mar!C63*1)</f>
        <v>411548</v>
      </c>
      <c r="E63" s="8"/>
      <c r="F63" s="31">
        <f>(Jul!E63*9)+(Aug!E63*8)+(Sep!E63*7)+(Oct!E63*6)+(Nov!E63*5)+(Dec!E63*4)+(Jan!E63*3)+(Feb!E63*2)+(Mar!E63*1)</f>
        <v>0</v>
      </c>
      <c r="G63" s="8">
        <v>2836</v>
      </c>
      <c r="H63" s="31">
        <f>Feb!H63+G63</f>
        <v>243774</v>
      </c>
      <c r="I63" s="31">
        <f t="shared" si="0"/>
        <v>7293</v>
      </c>
      <c r="J63" s="31">
        <f t="shared" si="1"/>
        <v>655322</v>
      </c>
    </row>
    <row r="64" spans="1:10" s="1" customFormat="1" ht="15.75" customHeight="1" x14ac:dyDescent="0.2">
      <c r="A64" s="5" t="s">
        <v>74</v>
      </c>
      <c r="B64" s="6" t="s">
        <v>20</v>
      </c>
      <c r="C64" s="7">
        <v>3415</v>
      </c>
      <c r="D64" s="31">
        <f>(Jul!C64*9)+(Aug!C64*8)+(Sep!C64*7)+(Oct!C64*6)+(Nov!C64*5)+(Dec!C64*4)+(Jan!C64*3)+(Feb!C64*2)+(Mar!C64*1)</f>
        <v>4879</v>
      </c>
      <c r="E64" s="8"/>
      <c r="F64" s="31">
        <f>(Jul!E64*9)+(Aug!E64*8)+(Sep!E64*7)+(Oct!E64*6)+(Nov!E64*5)+(Dec!E64*4)+(Jan!E64*3)+(Feb!E64*2)+(Mar!E64*1)</f>
        <v>0</v>
      </c>
      <c r="G64" s="8">
        <v>4519</v>
      </c>
      <c r="H64" s="31">
        <f>Feb!H64+G64</f>
        <v>5169</v>
      </c>
      <c r="I64" s="31">
        <f t="shared" ref="I64:I71" si="2">C64+E64+G64</f>
        <v>7934</v>
      </c>
      <c r="J64" s="31">
        <f t="shared" ref="J64:J71" si="3">D64+F64+H64</f>
        <v>10048</v>
      </c>
    </row>
    <row r="65" spans="1:13" s="11" customFormat="1" ht="15.75" customHeight="1" x14ac:dyDescent="0.2">
      <c r="A65" s="9" t="s">
        <v>76</v>
      </c>
      <c r="B65" s="10" t="s">
        <v>20</v>
      </c>
      <c r="C65" s="7"/>
      <c r="D65" s="31">
        <f>(Jul!C65*9)+(Aug!C65*8)+(Sep!C65*7)+(Oct!C65*6)+(Nov!C65*5)+(Dec!C65*4)+(Jan!C65*3)+(Feb!C65*2)+(Mar!C65*1)</f>
        <v>48032</v>
      </c>
      <c r="E65" s="8"/>
      <c r="F65" s="31">
        <f>(Jul!E65*9)+(Aug!E65*8)+(Sep!E65*7)+(Oct!E65*6)+(Nov!E65*5)+(Dec!E65*4)+(Jan!E65*3)+(Feb!E65*2)+(Mar!E65*1)</f>
        <v>2424</v>
      </c>
      <c r="G65" s="8"/>
      <c r="H65" s="31">
        <f>Feb!H65+G65</f>
        <v>3939</v>
      </c>
      <c r="I65" s="31">
        <f t="shared" si="2"/>
        <v>0</v>
      </c>
      <c r="J65" s="31">
        <f t="shared" si="3"/>
        <v>54395</v>
      </c>
    </row>
    <row r="66" spans="1:13" s="11" customFormat="1" ht="15.75" customHeight="1" x14ac:dyDescent="0.2">
      <c r="A66" s="9" t="s">
        <v>77</v>
      </c>
      <c r="B66" s="10" t="s">
        <v>20</v>
      </c>
      <c r="C66" s="7">
        <v>1530</v>
      </c>
      <c r="D66" s="31">
        <f>(Jul!C66*9)+(Aug!C66*8)+(Sep!C66*7)+(Oct!C66*6)+(Nov!C66*5)+(Dec!C66*4)+(Jan!C66*3)+(Feb!C66*2)+(Mar!C66*1)</f>
        <v>61150</v>
      </c>
      <c r="E66" s="8"/>
      <c r="F66" s="31">
        <f>(Jul!E66*9)+(Aug!E66*8)+(Sep!E66*7)+(Oct!E66*6)+(Nov!E66*5)+(Dec!E66*4)+(Jan!E66*3)+(Feb!E66*2)+(Mar!E66*1)</f>
        <v>0</v>
      </c>
      <c r="G66" s="8"/>
      <c r="H66" s="31">
        <f>Feb!H66+G66</f>
        <v>21320</v>
      </c>
      <c r="I66" s="31">
        <f t="shared" si="2"/>
        <v>1530</v>
      </c>
      <c r="J66" s="31">
        <f t="shared" si="3"/>
        <v>82470</v>
      </c>
    </row>
    <row r="67" spans="1:13" s="11" customFormat="1" ht="15.75" customHeight="1" x14ac:dyDescent="0.2">
      <c r="A67" s="9" t="s">
        <v>78</v>
      </c>
      <c r="B67" s="10" t="s">
        <v>20</v>
      </c>
      <c r="C67" s="7"/>
      <c r="D67" s="31">
        <f>(Jul!C67*9)+(Aug!C67*8)+(Sep!C67*7)+(Oct!C67*6)+(Nov!C67*5)+(Dec!C67*4)+(Jan!C67*3)+(Feb!C67*2)+(Mar!C67*1)</f>
        <v>0</v>
      </c>
      <c r="E67" s="8"/>
      <c r="F67" s="31">
        <f>(Jul!E67*9)+(Aug!E67*8)+(Sep!E67*7)+(Oct!E67*6)+(Nov!E67*5)+(Dec!E67*4)+(Jan!E67*3)+(Feb!E67*2)+(Mar!E67*1)</f>
        <v>0</v>
      </c>
      <c r="G67" s="8"/>
      <c r="H67" s="31">
        <f>Feb!H67+G67</f>
        <v>0</v>
      </c>
      <c r="I67" s="31">
        <f t="shared" si="2"/>
        <v>0</v>
      </c>
      <c r="J67" s="31">
        <f t="shared" si="3"/>
        <v>0</v>
      </c>
    </row>
    <row r="68" spans="1:13" s="1" customFormat="1" ht="15.75" customHeight="1" x14ac:dyDescent="0.2">
      <c r="A68" s="5" t="s">
        <v>79</v>
      </c>
      <c r="B68" s="6" t="s">
        <v>20</v>
      </c>
      <c r="C68" s="7"/>
      <c r="D68" s="31">
        <f>(Jul!C68*9)+(Aug!C68*8)+(Sep!C68*7)+(Oct!C68*6)+(Nov!C68*5)+(Dec!C68*4)+(Jan!C68*3)+(Feb!C68*2)+(Mar!C68*1)</f>
        <v>17085</v>
      </c>
      <c r="E68" s="8"/>
      <c r="F68" s="31">
        <f>(Jul!E68*9)+(Aug!E68*8)+(Sep!E68*7)+(Oct!E68*6)+(Nov!E68*5)+(Dec!E68*4)+(Jan!E68*3)+(Feb!E68*2)+(Mar!E68*1)</f>
        <v>0</v>
      </c>
      <c r="G68" s="8"/>
      <c r="H68" s="31">
        <f>Feb!H68+G68</f>
        <v>35171</v>
      </c>
      <c r="I68" s="31">
        <f t="shared" si="2"/>
        <v>0</v>
      </c>
      <c r="J68" s="31">
        <f t="shared" si="3"/>
        <v>52256</v>
      </c>
    </row>
    <row r="69" spans="1:13" s="11" customFormat="1" ht="15.75" customHeight="1" x14ac:dyDescent="0.2">
      <c r="A69" s="9" t="s">
        <v>83</v>
      </c>
      <c r="B69" s="10" t="s">
        <v>20</v>
      </c>
      <c r="C69" s="7">
        <v>3518</v>
      </c>
      <c r="D69" s="31">
        <f>(Jul!C69*9)+(Aug!C69*8)+(Sep!C69*7)+(Oct!C69*6)+(Nov!C69*5)+(Dec!C69*4)+(Jan!C69*3)+(Feb!C69*2)+(Mar!C69*1)</f>
        <v>98625</v>
      </c>
      <c r="E69" s="8"/>
      <c r="F69" s="31">
        <f>(Jul!E69*9)+(Aug!E69*8)+(Sep!E69*7)+(Oct!E69*6)+(Nov!E69*5)+(Dec!E69*4)+(Jan!E69*3)+(Feb!E69*2)+(Mar!E69*1)</f>
        <v>0</v>
      </c>
      <c r="G69" s="8"/>
      <c r="H69" s="31">
        <f>Feb!H69+G69</f>
        <v>121392</v>
      </c>
      <c r="I69" s="31">
        <f t="shared" si="2"/>
        <v>3518</v>
      </c>
      <c r="J69" s="31">
        <f t="shared" si="3"/>
        <v>220017</v>
      </c>
    </row>
    <row r="70" spans="1:13" s="11" customFormat="1" ht="15.75" customHeight="1" x14ac:dyDescent="0.2">
      <c r="A70" s="9" t="s">
        <v>85</v>
      </c>
      <c r="B70" s="10" t="s">
        <v>20</v>
      </c>
      <c r="C70" s="7">
        <v>1059</v>
      </c>
      <c r="D70" s="31">
        <f>(Jul!C70*9)+(Aug!C70*8)+(Sep!C70*7)+(Oct!C70*6)+(Nov!C70*5)+(Dec!C70*4)+(Jan!C70*3)+(Feb!C70*2)+(Mar!C70*1)</f>
        <v>119521</v>
      </c>
      <c r="E70" s="8"/>
      <c r="F70" s="31">
        <f>(Jul!E70*9)+(Aug!E70*8)+(Sep!E70*7)+(Oct!E70*6)+(Nov!E70*5)+(Dec!E70*4)+(Jan!E70*3)+(Feb!E70*2)+(Mar!E70*1)</f>
        <v>0</v>
      </c>
      <c r="G70" s="8">
        <v>6744</v>
      </c>
      <c r="H70" s="31">
        <f>Feb!H70+G70</f>
        <v>60854</v>
      </c>
      <c r="I70" s="31">
        <f t="shared" si="2"/>
        <v>7803</v>
      </c>
      <c r="J70" s="31">
        <f t="shared" si="3"/>
        <v>180375</v>
      </c>
    </row>
    <row r="71" spans="1:13" s="1" customFormat="1" ht="15.75" customHeight="1" x14ac:dyDescent="0.2">
      <c r="A71" s="5" t="s">
        <v>86</v>
      </c>
      <c r="B71" s="6" t="s">
        <v>20</v>
      </c>
      <c r="C71" s="7">
        <v>21438</v>
      </c>
      <c r="D71" s="31">
        <f>(Jul!C71*9)+(Aug!C71*8)+(Sep!C71*7)+(Oct!C71*6)+(Nov!C71*5)+(Dec!C71*4)+(Jan!C71*3)+(Feb!C71*2)+(Mar!C71*1)</f>
        <v>648236</v>
      </c>
      <c r="E71" s="8"/>
      <c r="F71" s="31">
        <f>(Jul!E71*9)+(Aug!E71*8)+(Sep!E71*7)+(Oct!E71*6)+(Nov!E71*5)+(Dec!E71*4)+(Jan!E71*3)+(Feb!E71*2)+(Mar!E71*1)</f>
        <v>0</v>
      </c>
      <c r="G71" s="8">
        <v>29335</v>
      </c>
      <c r="H71" s="31">
        <f>Feb!H71+G71</f>
        <v>435370</v>
      </c>
      <c r="I71" s="31">
        <f t="shared" si="2"/>
        <v>50773</v>
      </c>
      <c r="J71" s="31">
        <f t="shared" si="3"/>
        <v>1083606</v>
      </c>
    </row>
    <row r="72" spans="1:13" s="3" customFormat="1" ht="21.75" x14ac:dyDescent="0.2">
      <c r="A72" s="19" t="s">
        <v>123</v>
      </c>
      <c r="B72" s="2"/>
      <c r="C72" s="32">
        <f t="shared" ref="C72:J72" si="4">SUM(C5:C31)</f>
        <v>47726</v>
      </c>
      <c r="D72" s="32">
        <f t="shared" si="4"/>
        <v>3915163</v>
      </c>
      <c r="E72" s="32">
        <f t="shared" si="4"/>
        <v>0</v>
      </c>
      <c r="F72" s="32">
        <f t="shared" si="4"/>
        <v>197454</v>
      </c>
      <c r="G72" s="32">
        <f t="shared" si="4"/>
        <v>95364</v>
      </c>
      <c r="H72" s="32">
        <f t="shared" si="4"/>
        <v>1877871</v>
      </c>
      <c r="I72" s="32">
        <f t="shared" si="4"/>
        <v>143090</v>
      </c>
      <c r="J72" s="32">
        <f t="shared" si="4"/>
        <v>5990488</v>
      </c>
    </row>
    <row r="73" spans="1:13" s="3" customFormat="1" ht="21.75" x14ac:dyDescent="0.2">
      <c r="A73" s="19" t="s">
        <v>124</v>
      </c>
      <c r="B73" s="2"/>
      <c r="C73" s="32">
        <f t="shared" ref="C73:J73" si="5">SUM(C32:C71)</f>
        <v>302972</v>
      </c>
      <c r="D73" s="32">
        <f t="shared" si="5"/>
        <v>14620964</v>
      </c>
      <c r="E73" s="32">
        <f t="shared" si="5"/>
        <v>5084</v>
      </c>
      <c r="F73" s="32">
        <f t="shared" si="5"/>
        <v>131216</v>
      </c>
      <c r="G73" s="32">
        <f t="shared" si="5"/>
        <v>794549</v>
      </c>
      <c r="H73" s="32">
        <f t="shared" si="5"/>
        <v>8453398</v>
      </c>
      <c r="I73" s="32">
        <f t="shared" si="5"/>
        <v>1102605</v>
      </c>
      <c r="J73" s="32">
        <f t="shared" si="5"/>
        <v>23205578</v>
      </c>
    </row>
    <row r="74" spans="1:13" s="3" customFormat="1" ht="15.75" customHeight="1" x14ac:dyDescent="0.2">
      <c r="A74" s="17" t="s">
        <v>87</v>
      </c>
      <c r="B74" s="2"/>
      <c r="C74" s="32">
        <f>SUM(C72:C73)</f>
        <v>350698</v>
      </c>
      <c r="D74" s="32">
        <f t="shared" ref="D74:J74" si="6">SUM(D72:D73)</f>
        <v>18536127</v>
      </c>
      <c r="E74" s="32">
        <f t="shared" si="6"/>
        <v>5084</v>
      </c>
      <c r="F74" s="32">
        <f t="shared" si="6"/>
        <v>328670</v>
      </c>
      <c r="G74" s="32">
        <f t="shared" si="6"/>
        <v>889913</v>
      </c>
      <c r="H74" s="32">
        <f t="shared" si="6"/>
        <v>10331269</v>
      </c>
      <c r="I74" s="32">
        <f t="shared" si="6"/>
        <v>1245695</v>
      </c>
      <c r="J74" s="32">
        <f t="shared" si="6"/>
        <v>29196066</v>
      </c>
    </row>
    <row r="75" spans="1:13" x14ac:dyDescent="0.2">
      <c r="A75" s="12"/>
      <c r="B75" s="2"/>
      <c r="C75" s="2"/>
      <c r="D75" s="34"/>
      <c r="E75" s="2"/>
      <c r="F75" s="34"/>
      <c r="G75" s="2"/>
      <c r="H75" s="34"/>
      <c r="I75" s="40"/>
      <c r="J75" s="45"/>
    </row>
    <row r="76" spans="1:13" x14ac:dyDescent="0.2">
      <c r="A76" s="12"/>
      <c r="B76" s="2"/>
      <c r="C76" s="2"/>
      <c r="D76" s="34"/>
      <c r="E76" s="2"/>
      <c r="F76" s="34"/>
      <c r="G76" s="2"/>
      <c r="H76" s="34"/>
      <c r="I76" s="40"/>
      <c r="J76" s="45"/>
    </row>
    <row r="77" spans="1:13" x14ac:dyDescent="0.2">
      <c r="A77" s="12"/>
      <c r="B77" s="2"/>
      <c r="C77" s="2"/>
      <c r="D77" s="34"/>
      <c r="E77" s="2"/>
      <c r="F77" s="34"/>
      <c r="G77" s="2"/>
      <c r="H77" s="34"/>
    </row>
    <row r="78" spans="1:13" x14ac:dyDescent="0.2">
      <c r="C78" s="50"/>
      <c r="D78" s="50"/>
      <c r="E78" s="50"/>
      <c r="F78" s="50"/>
      <c r="G78" s="50"/>
      <c r="H78" s="50"/>
      <c r="I78" s="50"/>
      <c r="J78" s="50"/>
      <c r="M78" s="50" t="s">
        <v>139</v>
      </c>
    </row>
  </sheetData>
  <sheetProtection password="B68E" sheet="1" objects="1" scenarios="1"/>
  <mergeCells count="1">
    <mergeCell ref="A1:J1"/>
  </mergeCells>
  <phoneticPr fontId="4" type="noConversion"/>
  <conditionalFormatting sqref="D74:H77 I74:J74 A2:A74 C2:IV2 K3:IV74 A1:XFD1 B3:C77 D3:J73">
    <cfRule type="expression" dxfId="3" priority="63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9DC47195621748943E419562098934" ma:contentTypeVersion="8" ma:contentTypeDescription="Create a new document." ma:contentTypeScope="" ma:versionID="6c6f04e6525e70285d7a8eef09e344c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af63965-33b3-4e45-8e7c-b36b49ee102a" targetNamespace="http://schemas.microsoft.com/office/2006/metadata/properties" ma:root="true" ma:fieldsID="9e7ede1f9efce57ef3a832c34bba6dd1" ns1:_="" ns2:_="" ns3:_="">
    <xsd:import namespace="http://schemas.microsoft.com/sharepoint/v3"/>
    <xsd:import namespace="http://schemas.microsoft.com/sharepoint/v4"/>
    <xsd:import namespace="faf63965-33b3-4e45-8e7c-b36b49ee102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2:EmailHead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  <xsd:element name="EmailSender" ma:index="10" nillable="true" ma:displayName="E-Mail Sender" ma:hidden="true" ma:internalName="EmailSender">
      <xsd:simpleType>
        <xsd:restriction base="dms:Note">
          <xsd:maxLength value="255"/>
        </xsd:restriction>
      </xsd:simpleType>
    </xsd:element>
    <xsd:element name="EmailTo" ma:index="11" nillable="true" ma:displayName="E-Mail To" ma:hidden="true" ma:internalName="EmailTo">
      <xsd:simpleType>
        <xsd:restriction base="dms:Note">
          <xsd:maxLength value="255"/>
        </xsd:restriction>
      </xsd:simpleType>
    </xsd:element>
    <xsd:element name="EmailCc" ma:index="12" nillable="true" ma:displayName="E-Mail Cc" ma:hidden="true" ma:internalName="EmailCc">
      <xsd:simpleType>
        <xsd:restriction base="dms:Note">
          <xsd:maxLength value="255"/>
        </xsd:restriction>
      </xsd:simpleType>
    </xsd:element>
    <xsd:element name="EmailFrom" ma:index="13" nillable="true" ma:displayName="E-Mail From" ma:hidden="true" ma:internalName="EmailFrom">
      <xsd:simpleType>
        <xsd:restriction base="dms:Text"/>
      </xsd:simpleType>
    </xsd:element>
    <xsd:element name="EmailSubject" ma:index="14" nillable="true" ma:displayName="E-Mail Subject" ma:hidden="true" ma:internalName="EmailSubjec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EmailHeaders" ma:index="15" nillable="true" ma:displayName="E-Mail Headers" ma:hidden="true" ma:internalName="EmailHeader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f63965-33b3-4e45-8e7c-b36b49ee102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mailTo xmlns="http://schemas.microsoft.com/sharepoint/v3" xsi:nil="true"/>
    <EmailHeaders xmlns="http://schemas.microsoft.com/sharepoint/v4" xsi:nil="true"/>
    <EmailSender xmlns="http://schemas.microsoft.com/sharepoint/v3" xsi:nil="true"/>
    <EmailFrom xmlns="http://schemas.microsoft.com/sharepoint/v3" xsi:nil="true"/>
    <EmailSubject xmlns="http://schemas.microsoft.com/sharepoint/v3" xsi:nil="true"/>
    <EmailCc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CD93CCE-652C-4D6B-A1F6-6DA5E75385A2}"/>
</file>

<file path=customXml/itemProps2.xml><?xml version="1.0" encoding="utf-8"?>
<ds:datastoreItem xmlns:ds="http://schemas.openxmlformats.org/officeDocument/2006/customXml" ds:itemID="{C1A16D40-BCE6-4F33-91A7-9AD284C9B5B8}"/>
</file>

<file path=customXml/itemProps3.xml><?xml version="1.0" encoding="utf-8"?>
<ds:datastoreItem xmlns:ds="http://schemas.openxmlformats.org/officeDocument/2006/customXml" ds:itemID="{0B91F80F-FE6C-4F20-9079-1D1EEE5A95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Jul</vt:lpstr>
      <vt:lpstr>Aug</vt:lpstr>
      <vt:lpstr>Sep</vt:lpstr>
      <vt:lpstr>Oct</vt:lpstr>
      <vt:lpstr>Nov</vt:lpstr>
      <vt:lpstr>Dec</vt:lpstr>
      <vt:lpstr>Jan</vt:lpstr>
      <vt:lpstr>Feb</vt:lpstr>
      <vt:lpstr>Mar</vt:lpstr>
      <vt:lpstr>Apr</vt:lpstr>
      <vt:lpstr>May</vt:lpstr>
      <vt:lpstr>Jun</vt:lpstr>
    </vt:vector>
  </TitlesOfParts>
  <Company>DMVA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bfoster</dc:creator>
  <cp:lastModifiedBy>Foster, John VSOPHIL</cp:lastModifiedBy>
  <cp:lastPrinted>2016-07-14T17:28:39Z</cp:lastPrinted>
  <dcterms:created xsi:type="dcterms:W3CDTF">2005-09-22T19:10:16Z</dcterms:created>
  <dcterms:modified xsi:type="dcterms:W3CDTF">2016-07-14T17:30:18Z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0x010100FF9DC47195621748943E419562098934</vt:lpwstr>
  </property>
</Properties>
</file>