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IMS\!Collections\ESSER\EANS\22-23\"/>
    </mc:Choice>
  </mc:AlternateContent>
  <xr:revisionPtr revIDLastSave="0" documentId="13_ncr:1_{2928A5C5-F299-4095-B34E-E1EB3134AB0B}" xr6:coauthVersionLast="47" xr6:coauthVersionMax="47" xr10:uidLastSave="{00000000-0000-0000-0000-000000000000}"/>
  <workbookProtection workbookAlgorithmName="SHA-512" workbookHashValue="g0c9QoXAAn23sm+DeAZjqeyZXshldAC9cUnSjBKkq1LU9LZJWBhmd84jvB04h1o8WQfcynwoPJeXEpOQe3tlaA==" workbookSaltValue="60a9A3fw/4YnioVMRYGWNA==" workbookSpinCount="100000" lockStructure="1"/>
  <bookViews>
    <workbookView xWindow="28680" yWindow="480" windowWidth="29040" windowHeight="15840" xr2:uid="{D0F73689-9B76-49D8-863B-37AAF0E9D1D0}"/>
  </bookViews>
  <sheets>
    <sheet name="Instructions" sheetId="4" r:id="rId1"/>
    <sheet name="Non-Public Schools" sheetId="1" r:id="rId2"/>
    <sheet name="PIMS Input Page" sheetId="2" r:id="rId3"/>
    <sheet name="IUs" sheetId="3" state="hidden" r:id="rId4"/>
  </sheets>
  <definedNames>
    <definedName name="_xlnm._FilterDatabase" localSheetId="3" hidden="1">IUs!$A$1:$P$1</definedName>
    <definedName name="_xlnm._FilterDatabase" localSheetId="2" hidden="1">'PIMS Input Page'!$A$1:$U$16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9" i="2" l="1"/>
  <c r="H29" i="2"/>
  <c r="B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B28" i="2"/>
  <c r="A28" i="2"/>
  <c r="B27" i="2"/>
  <c r="A27" i="2"/>
  <c r="B26" i="2"/>
  <c r="A26" i="2"/>
  <c r="B25" i="2"/>
  <c r="A25" i="2"/>
  <c r="B24" i="2"/>
  <c r="A24" i="2"/>
  <c r="B23" i="2"/>
  <c r="A23" i="2"/>
  <c r="B22" i="2"/>
  <c r="A22" i="2"/>
  <c r="B21" i="2"/>
  <c r="A21" i="2"/>
  <c r="B20" i="2"/>
  <c r="A20" i="2"/>
  <c r="B19" i="2"/>
  <c r="A19" i="2"/>
  <c r="B18" i="2"/>
  <c r="A18" i="2"/>
  <c r="B17" i="2"/>
  <c r="A17" i="2"/>
  <c r="G28" i="1" l="1"/>
  <c r="I9" i="1"/>
  <c r="B13" i="2" s="1"/>
  <c r="U4" i="2"/>
  <c r="U3" i="2"/>
  <c r="U2" i="2"/>
  <c r="H8" i="1"/>
  <c r="H28" i="1"/>
  <c r="A14" i="2" l="1"/>
  <c r="J20" i="1"/>
  <c r="J19" i="1"/>
  <c r="J26" i="1"/>
  <c r="J18" i="1"/>
  <c r="J24" i="1"/>
  <c r="J25" i="1"/>
  <c r="J17" i="1"/>
  <c r="J16" i="1"/>
  <c r="J23" i="1"/>
  <c r="J22" i="1"/>
  <c r="J21" i="1"/>
  <c r="J27" i="1"/>
  <c r="A7" i="2"/>
  <c r="A15" i="2"/>
  <c r="A8" i="2"/>
  <c r="A16" i="2"/>
  <c r="A9" i="2"/>
  <c r="A3" i="2"/>
  <c r="A13" i="2"/>
  <c r="A2" i="2"/>
  <c r="A10" i="2"/>
  <c r="A11" i="2"/>
  <c r="A4" i="2"/>
  <c r="A12" i="2"/>
  <c r="A5" i="2"/>
  <c r="A6" i="2"/>
  <c r="B15" i="2"/>
  <c r="B2" i="2"/>
  <c r="B10" i="2"/>
  <c r="B3" i="2"/>
  <c r="B11" i="2"/>
  <c r="B6" i="2"/>
  <c r="B14" i="2"/>
  <c r="B7" i="2"/>
  <c r="B8" i="2"/>
  <c r="B16" i="2"/>
  <c r="B9" i="2"/>
  <c r="B4" i="2"/>
  <c r="B12" i="2"/>
  <c r="B5" i="2"/>
  <c r="J28" i="1" l="1"/>
</calcChain>
</file>

<file path=xl/sharedStrings.xml><?xml version="1.0" encoding="utf-8"?>
<sst xmlns="http://schemas.openxmlformats.org/spreadsheetml/2006/main" count="355" uniqueCount="175">
  <si>
    <t>TOTAL</t>
  </si>
  <si>
    <t>1.  LEA Information</t>
  </si>
  <si>
    <t>Education Stabilization Fund - Emergency Assistance to Non-Public Schools</t>
  </si>
  <si>
    <t>b.  Personal protective equipment (PPE):</t>
  </si>
  <si>
    <t>e.  Physical barriers to facilitate social distancing:</t>
  </si>
  <si>
    <t>j.   Leasing sites or spaces to ensure safe social distancing:</t>
  </si>
  <si>
    <t>Reporting Periods:</t>
  </si>
  <si>
    <t>2020 - 2021</t>
  </si>
  <si>
    <t>2021 - 2022</t>
  </si>
  <si>
    <t>2022 - 2023</t>
  </si>
  <si>
    <t>2023 - 2024</t>
  </si>
  <si>
    <t>2024 - 2025</t>
  </si>
  <si>
    <t>k. Reasonable transportation costs:</t>
  </si>
  <si>
    <t>DISTRICT_CODE</t>
  </si>
  <si>
    <t>SCHOOL_YEAR_ISO</t>
  </si>
  <si>
    <t>CATEGORY_SET_CODE</t>
  </si>
  <si>
    <t>MEASURE_TYPE</t>
  </si>
  <si>
    <t>CATEGORY_01_DESC</t>
  </si>
  <si>
    <t>CATEGORY_02_DESC</t>
  </si>
  <si>
    <t>CATEGORY_03_DESC</t>
  </si>
  <si>
    <t>CATEGORY_04_DESC</t>
  </si>
  <si>
    <t>CATEGORY_05_DESC</t>
  </si>
  <si>
    <t>CATEGORY_06_DESC</t>
  </si>
  <si>
    <t>CATEGORY_07_DESC</t>
  </si>
  <si>
    <t>CATEGORY_08_DESC</t>
  </si>
  <si>
    <t>CATEGORY_09_DESC</t>
  </si>
  <si>
    <t>CATEGORY_10_DESC</t>
  </si>
  <si>
    <t>INDICATOR</t>
  </si>
  <si>
    <t>EANS</t>
  </si>
  <si>
    <t>LEA INFO</t>
  </si>
  <si>
    <t>1.C</t>
  </si>
  <si>
    <t>CONTACT</t>
  </si>
  <si>
    <t>1.D</t>
  </si>
  <si>
    <t xml:space="preserve">PHONE </t>
  </si>
  <si>
    <t>1.E</t>
  </si>
  <si>
    <t>EMAIL</t>
  </si>
  <si>
    <t>AMOUNT</t>
  </si>
  <si>
    <t>ACTIVITY</t>
  </si>
  <si>
    <t>2.A</t>
  </si>
  <si>
    <t>CLEANING SUPPLIES</t>
  </si>
  <si>
    <t>2.B</t>
  </si>
  <si>
    <t>PPE</t>
  </si>
  <si>
    <t>2.C</t>
  </si>
  <si>
    <t>VENTILATION</t>
  </si>
  <si>
    <t>2.D</t>
  </si>
  <si>
    <t>TRAINING</t>
  </si>
  <si>
    <t>2.E</t>
  </si>
  <si>
    <t>BARRIERS</t>
  </si>
  <si>
    <t>2.F</t>
  </si>
  <si>
    <t>MATERIALS</t>
  </si>
  <si>
    <t>2.G</t>
  </si>
  <si>
    <t>TESTING</t>
  </si>
  <si>
    <t>2.H</t>
  </si>
  <si>
    <t>TECHNOLOGY</t>
  </si>
  <si>
    <t>2.I</t>
  </si>
  <si>
    <t>INSTRUCTIONAL PLANS</t>
  </si>
  <si>
    <t>2.J</t>
  </si>
  <si>
    <t>LEASING</t>
  </si>
  <si>
    <t>2.K</t>
  </si>
  <si>
    <t>TRANSPORTATION</t>
  </si>
  <si>
    <t>2.L</t>
  </si>
  <si>
    <t>LEARNING</t>
  </si>
  <si>
    <t>ISO</t>
  </si>
  <si>
    <t>COUNT</t>
  </si>
  <si>
    <t>PERCENT</t>
  </si>
  <si>
    <t>COMMENT</t>
  </si>
  <si>
    <t>NOT COLLECTED</t>
  </si>
  <si>
    <t>AUN</t>
  </si>
  <si>
    <t>LEA</t>
  </si>
  <si>
    <t>101000000</t>
  </si>
  <si>
    <t>Intermediate Unit 1</t>
  </si>
  <si>
    <t>102000000</t>
  </si>
  <si>
    <t>Pittsburgh-Mt Oliver IU 2</t>
  </si>
  <si>
    <t>103000000</t>
  </si>
  <si>
    <t>Allegheny IU 3</t>
  </si>
  <si>
    <t>104000000</t>
  </si>
  <si>
    <t>Midwestern IU 4</t>
  </si>
  <si>
    <t>105000000</t>
  </si>
  <si>
    <t>Northwest Tri-County IU 5</t>
  </si>
  <si>
    <t>106000000</t>
  </si>
  <si>
    <t>Riverview IU 6</t>
  </si>
  <si>
    <t>107000000</t>
  </si>
  <si>
    <t>Westmoreland IU 7</t>
  </si>
  <si>
    <t>108000000</t>
  </si>
  <si>
    <t>Appalachia IU 8</t>
  </si>
  <si>
    <t>109000000</t>
  </si>
  <si>
    <t>Seneca Highlands IU 9</t>
  </si>
  <si>
    <t>110000000</t>
  </si>
  <si>
    <t>Central IU 10</t>
  </si>
  <si>
    <t>111000000</t>
  </si>
  <si>
    <t>Tuscarora IU 11</t>
  </si>
  <si>
    <t>112000000</t>
  </si>
  <si>
    <t>Lincoln IU 12</t>
  </si>
  <si>
    <t>113000000</t>
  </si>
  <si>
    <t>Lancaster-Lebanon IU 13</t>
  </si>
  <si>
    <t>114000000</t>
  </si>
  <si>
    <t>Berks County IU 14</t>
  </si>
  <si>
    <t>115000000</t>
  </si>
  <si>
    <t>Capital Area IU 15</t>
  </si>
  <si>
    <t>116000000</t>
  </si>
  <si>
    <t>Central Susquehanna IU 16</t>
  </si>
  <si>
    <t>117000000</t>
  </si>
  <si>
    <t>BLaST IU 17</t>
  </si>
  <si>
    <t>118000000</t>
  </si>
  <si>
    <t>Luzerne IU 18</t>
  </si>
  <si>
    <t>119000000</t>
  </si>
  <si>
    <t>Northeastern Educational IU 19</t>
  </si>
  <si>
    <t>120000000</t>
  </si>
  <si>
    <t>Colonial IU 20</t>
  </si>
  <si>
    <t>121000000</t>
  </si>
  <si>
    <t>Carbon-Lehigh IU 21</t>
  </si>
  <si>
    <t>122000000</t>
  </si>
  <si>
    <t>Bucks County IU 22</t>
  </si>
  <si>
    <t>123000000</t>
  </si>
  <si>
    <t>Montgomery County IU 23</t>
  </si>
  <si>
    <t>124000000</t>
  </si>
  <si>
    <t>Chester County IU 24</t>
  </si>
  <si>
    <t>125000000</t>
  </si>
  <si>
    <t>Delaware County IU 25</t>
  </si>
  <si>
    <t>126000000</t>
  </si>
  <si>
    <t>Philadelphia IU 26</t>
  </si>
  <si>
    <t>127000000</t>
  </si>
  <si>
    <t>Beaver Valley IU 27</t>
  </si>
  <si>
    <t>128000000</t>
  </si>
  <si>
    <t>ARIN IU 28</t>
  </si>
  <si>
    <t>129000000</t>
  </si>
  <si>
    <t>Schuylkill IU 29</t>
  </si>
  <si>
    <t>b.  AUN</t>
  </si>
  <si>
    <t>d.  Contact Person:</t>
  </si>
  <si>
    <t>e.  Telephone Number:</t>
  </si>
  <si>
    <t>f.  Email:</t>
  </si>
  <si>
    <t>Select Your IU From The Drop-Down List</t>
  </si>
  <si>
    <t>a.  Intermediate Unit  (Select Your IU From the Drop-Down List)</t>
  </si>
  <si>
    <t>Y</t>
  </si>
  <si>
    <t>c.  Improving ventilation systems, including windows or portable air purification systems:  (Note: reimbursements can only be madefor portable air purification systems)</t>
  </si>
  <si>
    <t>a.  Supplies to sanitize, disinfect, and clean school facilities clean school facilities:</t>
  </si>
  <si>
    <t>g.  Expanding capacity to administer coronavirus testing to effectively monitor and suppress the virus:</t>
  </si>
  <si>
    <t>h. Educational technology (including hardware, software, connectivity, assistive technology, and adaptive equipment) to assist students, educators, and other staff with remote orhybrid learning:</t>
  </si>
  <si>
    <t>f.  Other materials, supplies, or equipment recommended by the CDC for reopening and operation of school facilities to effectively maintain health and safety:</t>
  </si>
  <si>
    <t>d.  Training and professional development for staff on sanitization, the use of PPE, and minimizing the spread of infectious diseases:</t>
  </si>
  <si>
    <t>i.  Redeveloping instructional plans, including curriculum development, for remote or hybrid learning, or to address learning loss:</t>
  </si>
  <si>
    <t>l. Initiating and maintaining education and support services or assistance for remote or hybrid learning or to address learning loss:</t>
  </si>
  <si>
    <t>GENERAL INSTRUCTIONS</t>
  </si>
  <si>
    <t>2. Save the completed Excel file on your computer.</t>
  </si>
  <si>
    <r>
      <t>3. After saving the file, click on the "</t>
    </r>
    <r>
      <rPr>
        <b/>
        <sz val="14"/>
        <color theme="1"/>
        <rFont val="Calibri"/>
        <family val="2"/>
        <scheme val="minor"/>
      </rPr>
      <t>PIMS Input Page</t>
    </r>
    <r>
      <rPr>
        <sz val="14"/>
        <color theme="1"/>
        <rFont val="Calibri"/>
        <family val="2"/>
        <scheme val="minor"/>
      </rPr>
      <t>":
     a. On the toolbar click on "File".
     b. Click on "Save As".
     c. Name the file. The required standard naming convention is AUN_DISTRICT_FACT_DATE&amp;TIME.
          Example: 123456789_DISTRICT_FACT_202203160800
     d. Under "Save as Type" select "CSV (comma delimited) (*.csv)".
     e. Click on "Save".</t>
    </r>
  </si>
  <si>
    <t>4. If you receive a multiple sheet support warning, click "OK" to save only the active sheet.</t>
  </si>
  <si>
    <t>5. If you receive a CSV compatibility warning, click "Yes" to keep the format.</t>
  </si>
  <si>
    <t>6. Provide the .csv file to your PIMS Administrator for upload to the PIMS system.</t>
  </si>
  <si>
    <r>
      <rPr>
        <b/>
        <sz val="14"/>
        <color theme="1"/>
        <rFont val="Calibri"/>
        <family val="2"/>
        <scheme val="minor"/>
      </rPr>
      <t>Note</t>
    </r>
    <r>
      <rPr>
        <sz val="14"/>
        <color theme="1"/>
        <rFont val="Calibri"/>
        <family val="2"/>
        <scheme val="minor"/>
      </rPr>
      <t xml:space="preserve">: </t>
    </r>
    <r>
      <rPr>
        <i/>
        <sz val="14"/>
        <color theme="1"/>
        <rFont val="Calibri"/>
        <family val="2"/>
        <scheme val="minor"/>
      </rPr>
      <t>Only a PIMS Administrator has the ability to upload files to PIMS.</t>
    </r>
  </si>
  <si>
    <r>
      <t>1. On the "</t>
    </r>
    <r>
      <rPr>
        <b/>
        <sz val="14"/>
        <color theme="1"/>
        <rFont val="Calibri"/>
        <family val="2"/>
        <scheme val="minor"/>
      </rPr>
      <t>Non-Public Schools</t>
    </r>
    <r>
      <rPr>
        <sz val="14"/>
        <color theme="1"/>
        <rFont val="Calibri"/>
        <family val="2"/>
        <scheme val="minor"/>
      </rPr>
      <t>" tab:
     a. Select your LEA. 
     b. Select the appropriate school year.
     c. Fill in the remaining requested information.</t>
    </r>
  </si>
  <si>
    <t>Annual Report</t>
  </si>
  <si>
    <t>Applicable Reporting Period</t>
  </si>
  <si>
    <t>First</t>
  </si>
  <si>
    <t>SFY 2021 (July 1 2020 – June 30 2021)</t>
  </si>
  <si>
    <t>Second</t>
  </si>
  <si>
    <t>Third</t>
  </si>
  <si>
    <t>Fourth</t>
  </si>
  <si>
    <t>Fifth</t>
  </si>
  <si>
    <t>SYF 2022 (July 1 2021 – June 30 2022)</t>
  </si>
  <si>
    <t>SYF 2023 (July 1 2022 – June 30 2023)</t>
  </si>
  <si>
    <t>SYF 2024 (July 1 2023 – June 30 2024)</t>
  </si>
  <si>
    <t>SYF 2025 (July 1 2024 – June 30 2025)</t>
  </si>
  <si>
    <t>c.  Reporting Period:</t>
  </si>
  <si>
    <t>v3.2</t>
  </si>
  <si>
    <r>
      <rPr>
        <b/>
        <i/>
        <sz val="11"/>
        <color theme="1"/>
        <rFont val="Calibri"/>
        <family val="2"/>
        <scheme val="minor"/>
      </rPr>
      <t>CRRSA</t>
    </r>
    <r>
      <rPr>
        <b/>
        <sz val="11"/>
        <color theme="1"/>
        <rFont val="Calibri"/>
        <family val="2"/>
        <scheme val="minor"/>
      </rPr>
      <t>: Total amount obligated for services or assistance to schools for allowable activity</t>
    </r>
  </si>
  <si>
    <r>
      <rPr>
        <b/>
        <i/>
        <sz val="11"/>
        <color theme="1"/>
        <rFont val="Calibri"/>
        <family val="2"/>
        <scheme val="minor"/>
      </rPr>
      <t>ARP</t>
    </r>
    <r>
      <rPr>
        <b/>
        <sz val="11"/>
        <color theme="1"/>
        <rFont val="Calibri"/>
        <family val="2"/>
        <scheme val="minor"/>
      </rPr>
      <t>: Total amount obligated for services or assistance to schools for allowable activity</t>
    </r>
  </si>
  <si>
    <r>
      <rPr>
        <b/>
        <i/>
        <sz val="11"/>
        <color rgb="FFFF0000"/>
        <rFont val="Calibri"/>
        <family val="2"/>
        <scheme val="minor"/>
      </rPr>
      <t>CRRSA</t>
    </r>
    <r>
      <rPr>
        <i/>
        <sz val="11"/>
        <color rgb="FFFF0000"/>
        <rFont val="Calibri"/>
        <family val="2"/>
        <scheme val="minor"/>
      </rPr>
      <t xml:space="preserve"> Sum of Reported Prior Year(s)</t>
    </r>
  </si>
  <si>
    <t>CRRSA</t>
  </si>
  <si>
    <t>ARP</t>
  </si>
  <si>
    <t>EANS Allowable Activity</t>
  </si>
  <si>
    <r>
      <t xml:space="preserve">   3.  Total Amount obligated for services or assistance to schools in previous reporting periods for </t>
    </r>
    <r>
      <rPr>
        <b/>
        <i/>
        <sz val="11"/>
        <color theme="1"/>
        <rFont val="Calibri"/>
        <family val="2"/>
        <scheme val="minor"/>
      </rPr>
      <t>EANS ARP</t>
    </r>
    <r>
      <rPr>
        <b/>
        <sz val="11"/>
        <color theme="1"/>
        <rFont val="Calibri"/>
        <family val="2"/>
        <scheme val="minor"/>
      </rPr>
      <t>:</t>
    </r>
  </si>
  <si>
    <t>3.  Provide the total amounts of SEA obligated funds (including reimbursements) by allowable activity for services or assistance to non-public schools under the CRRSA + ARP EANS program within the current reporting period. SEAs that obligated CRRSA + ARP EANS funds to one or more entities are expected to report obligations amounts by allowable activity.</t>
  </si>
  <si>
    <t>PREVOBLG</t>
  </si>
  <si>
    <t>3</t>
  </si>
  <si>
    <t>PRIOR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</si>
</sst>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164" formatCode="[&lt;=9999999]###\-####;\(###\)\ ###\-####"/>
    <numFmt numFmtId="165" formatCode="yyyy\-mm\-dd"/>
    <numFmt numFmtId="166" formatCode="0.00_);[Red]\(0.00\)"/>
    <numFmt numFmtId="167" formatCode="&quot;$&quot;#,##0.0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3D3D3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6" fillId="0" borderId="0"/>
  </cellStyleXfs>
  <cellXfs count="71">
    <xf numFmtId="0" fontId="0" fillId="0" borderId="0" xfId="0"/>
    <xf numFmtId="0" fontId="0" fillId="2" borderId="1" xfId="0" applyFill="1" applyBorder="1"/>
    <xf numFmtId="0" fontId="0" fillId="0" borderId="1" xfId="0" applyBorder="1"/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/>
    <xf numFmtId="0" fontId="0" fillId="0" borderId="10" xfId="0" applyBorder="1"/>
    <xf numFmtId="0" fontId="0" fillId="0" borderId="11" xfId="0" applyBorder="1" applyAlignment="1">
      <alignment horizontal="right" vertical="center" indent="1"/>
    </xf>
    <xf numFmtId="0" fontId="1" fillId="2" borderId="10" xfId="0" applyFont="1" applyFill="1" applyBorder="1" applyAlignment="1">
      <alignment horizontal="left" indent="1"/>
    </xf>
    <xf numFmtId="0" fontId="0" fillId="2" borderId="11" xfId="0" applyFill="1" applyBorder="1"/>
    <xf numFmtId="0" fontId="0" fillId="0" borderId="11" xfId="0" applyBorder="1"/>
    <xf numFmtId="0" fontId="0" fillId="0" borderId="10" xfId="0" applyBorder="1" applyAlignment="1">
      <alignment horizontal="left" indent="3"/>
    </xf>
    <xf numFmtId="0" fontId="0" fillId="0" borderId="10" xfId="0" applyBorder="1" applyAlignment="1">
      <alignment horizontal="left" vertical="center" wrapText="1" indent="3"/>
    </xf>
    <xf numFmtId="0" fontId="0" fillId="0" borderId="15" xfId="0" applyBorder="1" applyAlignment="1">
      <alignment horizontal="left" vertical="center" wrapText="1" indent="3"/>
    </xf>
    <xf numFmtId="0" fontId="1" fillId="0" borderId="16" xfId="0" applyFont="1" applyBorder="1" applyAlignment="1">
      <alignment horizontal="left" vertical="center" wrapText="1" indent="3"/>
    </xf>
    <xf numFmtId="0" fontId="1" fillId="0" borderId="17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8" fontId="1" fillId="5" borderId="3" xfId="0" applyNumberFormat="1" applyFont="1" applyFill="1" applyBorder="1" applyAlignment="1">
      <alignment horizontal="right" vertical="center" wrapText="1" indent="1"/>
    </xf>
    <xf numFmtId="8" fontId="0" fillId="3" borderId="12" xfId="0" applyNumberFormat="1" applyFill="1" applyBorder="1" applyAlignment="1" applyProtection="1">
      <alignment horizontal="right" vertical="center" wrapText="1" indent="1"/>
      <protection locked="0"/>
    </xf>
    <xf numFmtId="8" fontId="0" fillId="3" borderId="5" xfId="0" applyNumberFormat="1" applyFill="1" applyBorder="1" applyAlignment="1" applyProtection="1">
      <alignment horizontal="right" vertical="center" wrapText="1" indent="1"/>
      <protection locked="0"/>
    </xf>
    <xf numFmtId="8" fontId="0" fillId="3" borderId="4" xfId="0" applyNumberFormat="1" applyFill="1" applyBorder="1" applyAlignment="1" applyProtection="1">
      <alignment horizontal="right" vertical="center" wrapText="1" indent="1"/>
      <protection locked="0"/>
    </xf>
    <xf numFmtId="0" fontId="0" fillId="3" borderId="12" xfId="0" applyFill="1" applyBorder="1" applyAlignment="1" applyProtection="1">
      <alignment horizontal="center" vertical="center"/>
      <protection locked="0"/>
    </xf>
    <xf numFmtId="49" fontId="0" fillId="3" borderId="12" xfId="0" applyNumberFormat="1" applyFill="1" applyBorder="1" applyAlignment="1" applyProtection="1">
      <alignment horizontal="left" indent="2"/>
      <protection locked="0"/>
    </xf>
    <xf numFmtId="164" fontId="0" fillId="3" borderId="12" xfId="0" applyNumberFormat="1" applyFill="1" applyBorder="1" applyAlignment="1" applyProtection="1">
      <alignment horizontal="left" indent="2"/>
      <protection locked="0"/>
    </xf>
    <xf numFmtId="0" fontId="1" fillId="6" borderId="10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6" borderId="12" xfId="0" applyFont="1" applyFill="1" applyBorder="1" applyAlignment="1">
      <alignment horizontal="center" vertical="center" wrapText="1"/>
    </xf>
    <xf numFmtId="49" fontId="0" fillId="0" borderId="0" xfId="0" applyNumberFormat="1"/>
    <xf numFmtId="0" fontId="0" fillId="0" borderId="0" xfId="0" applyAlignment="1">
      <alignment horizontal="center" vertical="center"/>
    </xf>
    <xf numFmtId="49" fontId="1" fillId="0" borderId="0" xfId="0" applyNumberFormat="1" applyFont="1"/>
    <xf numFmtId="0" fontId="5" fillId="0" borderId="0" xfId="0" applyFont="1" applyAlignment="1">
      <alignment horizontal="center" vertical="center"/>
    </xf>
    <xf numFmtId="49" fontId="4" fillId="3" borderId="12" xfId="1" applyNumberFormat="1" applyFill="1" applyBorder="1" applyAlignment="1" applyProtection="1">
      <alignment horizontal="left" indent="2"/>
      <protection locked="0"/>
    </xf>
    <xf numFmtId="8" fontId="0" fillId="0" borderId="0" xfId="0" applyNumberFormat="1"/>
    <xf numFmtId="165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/>
    </xf>
    <xf numFmtId="165" fontId="0" fillId="0" borderId="0" xfId="0" applyNumberFormat="1"/>
    <xf numFmtId="0" fontId="1" fillId="0" borderId="0" xfId="0" applyFont="1" applyAlignment="1">
      <alignment horizontal="left"/>
    </xf>
    <xf numFmtId="165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49" fontId="5" fillId="0" borderId="0" xfId="0" applyNumberFormat="1" applyFont="1"/>
    <xf numFmtId="0" fontId="6" fillId="0" borderId="0" xfId="2"/>
    <xf numFmtId="0" fontId="6" fillId="0" borderId="0" xfId="2" applyAlignment="1">
      <alignment horizontal="left"/>
    </xf>
    <xf numFmtId="0" fontId="7" fillId="7" borderId="0" xfId="2" applyFont="1" applyFill="1" applyAlignment="1">
      <alignment horizontal="center"/>
    </xf>
    <xf numFmtId="0" fontId="7" fillId="7" borderId="0" xfId="2" applyFont="1" applyFill="1" applyAlignment="1">
      <alignment horizontal="center" vertical="center"/>
    </xf>
    <xf numFmtId="0" fontId="6" fillId="0" borderId="0" xfId="2" applyAlignment="1">
      <alignment horizontal="center" vertical="center"/>
    </xf>
    <xf numFmtId="0" fontId="8" fillId="0" borderId="0" xfId="2" applyFont="1" applyAlignment="1">
      <alignment horizontal="left"/>
    </xf>
    <xf numFmtId="0" fontId="7" fillId="0" borderId="0" xfId="2" applyFont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166" fontId="0" fillId="0" borderId="0" xfId="0" applyNumberFormat="1"/>
    <xf numFmtId="0" fontId="11" fillId="0" borderId="19" xfId="0" applyFont="1" applyBorder="1" applyAlignment="1">
      <alignment vertical="center" wrapText="1"/>
    </xf>
    <xf numFmtId="0" fontId="11" fillId="0" borderId="20" xfId="0" applyFont="1" applyBorder="1" applyAlignment="1">
      <alignment vertical="center" wrapText="1"/>
    </xf>
    <xf numFmtId="0" fontId="12" fillId="0" borderId="18" xfId="0" applyFont="1" applyBorder="1" applyAlignment="1">
      <alignment vertical="center" wrapText="1"/>
    </xf>
    <xf numFmtId="0" fontId="12" fillId="0" borderId="21" xfId="0" applyFont="1" applyBorder="1" applyAlignment="1">
      <alignment vertical="center" wrapText="1"/>
    </xf>
    <xf numFmtId="0" fontId="13" fillId="0" borderId="0" xfId="0" applyFont="1"/>
    <xf numFmtId="0" fontId="14" fillId="0" borderId="0" xfId="0" applyFont="1" applyAlignment="1">
      <alignment wrapText="1"/>
    </xf>
    <xf numFmtId="167" fontId="13" fillId="0" borderId="0" xfId="0" applyNumberFormat="1" applyFont="1"/>
    <xf numFmtId="0" fontId="9" fillId="6" borderId="15" xfId="0" applyFont="1" applyFill="1" applyBorder="1" applyAlignment="1">
      <alignment vertical="center" wrapText="1"/>
    </xf>
    <xf numFmtId="0" fontId="0" fillId="0" borderId="0" xfId="0"/>
    <xf numFmtId="0" fontId="9" fillId="6" borderId="15" xfId="0" applyFont="1" applyFill="1" applyBorder="1" applyAlignment="1">
      <alignment vertical="center"/>
    </xf>
    <xf numFmtId="0" fontId="3" fillId="6" borderId="15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left" vertical="center" wrapText="1" indent="1"/>
    </xf>
    <xf numFmtId="0" fontId="1" fillId="2" borderId="6" xfId="0" applyFont="1" applyFill="1" applyBorder="1" applyAlignment="1">
      <alignment horizontal="left" vertical="center" wrapText="1" indent="1"/>
    </xf>
    <xf numFmtId="0" fontId="1" fillId="2" borderId="14" xfId="0" applyFont="1" applyFill="1" applyBorder="1" applyAlignment="1">
      <alignment horizontal="left" vertical="center" wrapText="1" indent="1"/>
    </xf>
    <xf numFmtId="0" fontId="1" fillId="2" borderId="22" xfId="0" applyFont="1" applyFill="1" applyBorder="1" applyAlignment="1">
      <alignment horizontal="left"/>
    </xf>
    <xf numFmtId="0" fontId="0" fillId="0" borderId="23" xfId="0" applyBorder="1" applyAlignment="1"/>
    <xf numFmtId="0" fontId="0" fillId="0" borderId="24" xfId="0" applyBorder="1" applyAlignment="1"/>
    <xf numFmtId="8" fontId="0" fillId="3" borderId="25" xfId="0" applyNumberFormat="1" applyFill="1" applyBorder="1" applyAlignment="1" applyProtection="1">
      <alignment horizontal="right" vertical="center" wrapText="1" indent="1"/>
      <protection locked="0"/>
    </xf>
    <xf numFmtId="40" fontId="0" fillId="0" borderId="0" xfId="0" applyNumberFormat="1"/>
  </cellXfs>
  <cellStyles count="3">
    <cellStyle name="Hyperlink" xfId="1" builtinId="8"/>
    <cellStyle name="Normal" xfId="0" builtinId="0"/>
    <cellStyle name="Normal 2" xfId="2" xr:uid="{E5FE1E0B-D800-4180-A4AD-78B01E57D6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3D1B5-B091-4D5E-8F03-8F04B4D356B4}">
  <dimension ref="A1:B16"/>
  <sheetViews>
    <sheetView tabSelected="1" workbookViewId="0">
      <selection sqref="A1:B1"/>
    </sheetView>
  </sheetViews>
  <sheetFormatPr defaultRowHeight="15" x14ac:dyDescent="0.25"/>
  <cols>
    <col min="1" max="1" width="58.7109375" customWidth="1"/>
    <col min="2" max="2" width="63.28515625" customWidth="1"/>
  </cols>
  <sheetData>
    <row r="1" spans="1:2" ht="18.75" x14ac:dyDescent="0.3">
      <c r="A1" s="59" t="s">
        <v>142</v>
      </c>
      <c r="B1" s="57"/>
    </row>
    <row r="2" spans="1:2" ht="87" customHeight="1" x14ac:dyDescent="0.25">
      <c r="A2" s="56" t="s">
        <v>149</v>
      </c>
      <c r="B2" s="57"/>
    </row>
    <row r="3" spans="1:2" ht="18.75" x14ac:dyDescent="0.25">
      <c r="A3" s="58" t="s">
        <v>143</v>
      </c>
      <c r="B3" s="57"/>
    </row>
    <row r="4" spans="1:2" ht="135.75" customHeight="1" x14ac:dyDescent="0.25">
      <c r="A4" s="56" t="s">
        <v>144</v>
      </c>
      <c r="B4" s="57"/>
    </row>
    <row r="5" spans="1:2" ht="18.75" x14ac:dyDescent="0.25">
      <c r="A5" s="58" t="s">
        <v>145</v>
      </c>
      <c r="B5" s="57"/>
    </row>
    <row r="6" spans="1:2" x14ac:dyDescent="0.25">
      <c r="A6" s="56" t="s">
        <v>146</v>
      </c>
      <c r="B6" s="57"/>
    </row>
    <row r="7" spans="1:2" ht="18.75" x14ac:dyDescent="0.25">
      <c r="A7" s="58" t="s">
        <v>147</v>
      </c>
      <c r="B7" s="57"/>
    </row>
    <row r="8" spans="1:2" x14ac:dyDescent="0.25">
      <c r="A8" s="56" t="s">
        <v>148</v>
      </c>
      <c r="B8" s="57"/>
    </row>
    <row r="10" spans="1:2" ht="15.75" thickBot="1" x14ac:dyDescent="0.3"/>
    <row r="11" spans="1:2" ht="16.5" thickBot="1" x14ac:dyDescent="0.3">
      <c r="A11" s="49" t="s">
        <v>150</v>
      </c>
      <c r="B11" s="50" t="s">
        <v>151</v>
      </c>
    </row>
    <row r="12" spans="1:2" ht="16.5" thickBot="1" x14ac:dyDescent="0.3">
      <c r="A12" s="51" t="s">
        <v>152</v>
      </c>
      <c r="B12" s="52" t="s">
        <v>153</v>
      </c>
    </row>
    <row r="13" spans="1:2" ht="16.5" thickBot="1" x14ac:dyDescent="0.3">
      <c r="A13" s="51" t="s">
        <v>154</v>
      </c>
      <c r="B13" s="52" t="s">
        <v>158</v>
      </c>
    </row>
    <row r="14" spans="1:2" ht="16.5" thickBot="1" x14ac:dyDescent="0.3">
      <c r="A14" s="51" t="s">
        <v>155</v>
      </c>
      <c r="B14" s="52" t="s">
        <v>159</v>
      </c>
    </row>
    <row r="15" spans="1:2" ht="16.5" thickBot="1" x14ac:dyDescent="0.3">
      <c r="A15" s="51" t="s">
        <v>156</v>
      </c>
      <c r="B15" s="52" t="s">
        <v>160</v>
      </c>
    </row>
    <row r="16" spans="1:2" ht="16.5" thickBot="1" x14ac:dyDescent="0.3">
      <c r="A16" s="51" t="s">
        <v>157</v>
      </c>
      <c r="B16" s="52" t="s">
        <v>161</v>
      </c>
    </row>
  </sheetData>
  <sheetProtection algorithmName="SHA-512" hashValue="NinlRjndGVxnSGNQ80hRBqUwti2gd4SupdWT6q/8X1p0mL2pUKy784EasNNtr1d8R8TPd7cofBECI2khmga5jA==" saltValue="xP8/PGR3u+qqnNIW89HEQg==" spinCount="100000" sheet="1" objects="1" scenarios="1"/>
  <mergeCells count="8">
    <mergeCell ref="A8:B8"/>
    <mergeCell ref="A7:B7"/>
    <mergeCell ref="A1:B1"/>
    <mergeCell ref="A2:B2"/>
    <mergeCell ref="A3:B3"/>
    <mergeCell ref="A4:B4"/>
    <mergeCell ref="A5:B5"/>
    <mergeCell ref="A6:B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DF836-96D3-49B3-BE93-C52E47049F5E}">
  <dimension ref="C1:K106"/>
  <sheetViews>
    <sheetView showGridLines="0" showRowColHeaders="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H12" sqref="H12"/>
    </sheetView>
  </sheetViews>
  <sheetFormatPr defaultRowHeight="15" x14ac:dyDescent="0.25"/>
  <cols>
    <col min="1" max="1" width="1.7109375" customWidth="1"/>
    <col min="3" max="3" width="60.7109375" customWidth="1"/>
    <col min="4" max="4" width="4.85546875" customWidth="1"/>
    <col min="5" max="6" width="5.7109375" customWidth="1"/>
    <col min="7" max="7" width="27.140625" bestFit="1" customWidth="1"/>
    <col min="8" max="8" width="26.5703125" customWidth="1"/>
    <col min="9" max="9" width="10.42578125" hidden="1" customWidth="1"/>
    <col min="10" max="10" width="17" style="53" customWidth="1"/>
    <col min="11" max="11" width="12.140625" customWidth="1"/>
  </cols>
  <sheetData>
    <row r="1" spans="3:11" ht="9.6" customHeight="1" x14ac:dyDescent="0.25"/>
    <row r="2" spans="3:11" ht="14.45" customHeight="1" thickBot="1" x14ac:dyDescent="0.3"/>
    <row r="3" spans="3:11" ht="43.15" customHeight="1" x14ac:dyDescent="0.25">
      <c r="C3" s="60" t="s">
        <v>2</v>
      </c>
      <c r="D3" s="61"/>
      <c r="E3" s="61"/>
      <c r="F3" s="61"/>
      <c r="G3" s="61"/>
      <c r="H3" s="62"/>
    </row>
    <row r="4" spans="3:11" x14ac:dyDescent="0.25">
      <c r="C4" s="6"/>
      <c r="D4" s="2"/>
      <c r="E4" s="2"/>
      <c r="F4" s="2"/>
      <c r="G4" s="2"/>
      <c r="H4" s="7" t="s">
        <v>163</v>
      </c>
    </row>
    <row r="5" spans="3:11" x14ac:dyDescent="0.25">
      <c r="C5" s="8" t="s">
        <v>1</v>
      </c>
      <c r="D5" s="1"/>
      <c r="E5" s="1"/>
      <c r="F5" s="1"/>
      <c r="G5" s="1"/>
      <c r="H5" s="9"/>
    </row>
    <row r="6" spans="3:11" x14ac:dyDescent="0.25">
      <c r="C6" s="6"/>
      <c r="D6" s="2"/>
      <c r="E6" s="2"/>
      <c r="F6" s="2"/>
      <c r="G6" s="2"/>
      <c r="H6" s="10"/>
    </row>
    <row r="7" spans="3:11" x14ac:dyDescent="0.25">
      <c r="C7" s="11" t="s">
        <v>132</v>
      </c>
      <c r="D7" s="2"/>
      <c r="E7" s="2"/>
      <c r="F7" s="2"/>
      <c r="G7" s="2"/>
      <c r="H7" s="21" t="s">
        <v>131</v>
      </c>
    </row>
    <row r="8" spans="3:11" x14ac:dyDescent="0.25">
      <c r="C8" s="11" t="s">
        <v>127</v>
      </c>
      <c r="D8" s="2"/>
      <c r="E8" s="2"/>
      <c r="F8" s="2"/>
      <c r="G8" s="2"/>
      <c r="H8" s="47" t="str">
        <f>IF(VLOOKUP(H7,IUs!A2:B31,2,FALSE)="","",VLOOKUP(H7,IUs!A2:B31,2,FALSE))</f>
        <v/>
      </c>
    </row>
    <row r="9" spans="3:11" x14ac:dyDescent="0.25">
      <c r="C9" s="11" t="s">
        <v>162</v>
      </c>
      <c r="D9" s="2"/>
      <c r="E9" s="2"/>
      <c r="F9" s="2"/>
      <c r="G9" s="2"/>
      <c r="H9" s="47" t="s">
        <v>9</v>
      </c>
      <c r="I9" s="35">
        <f>VLOOKUP(H9,C102:D106,2,FALSE)</f>
        <v>45107</v>
      </c>
    </row>
    <row r="10" spans="3:11" x14ac:dyDescent="0.25">
      <c r="C10" s="11" t="s">
        <v>128</v>
      </c>
      <c r="D10" s="2"/>
      <c r="E10" s="2"/>
      <c r="F10" s="2"/>
      <c r="G10" s="2"/>
      <c r="H10" s="22"/>
    </row>
    <row r="11" spans="3:11" x14ac:dyDescent="0.25">
      <c r="C11" s="11" t="s">
        <v>129</v>
      </c>
      <c r="D11" s="2"/>
      <c r="E11" s="2"/>
      <c r="F11" s="2"/>
      <c r="G11" s="2"/>
      <c r="H11" s="23"/>
    </row>
    <row r="12" spans="3:11" x14ac:dyDescent="0.25">
      <c r="C12" s="11" t="s">
        <v>130</v>
      </c>
      <c r="D12" s="2"/>
      <c r="E12" s="2"/>
      <c r="F12" s="2"/>
      <c r="G12" s="2"/>
      <c r="H12" s="31"/>
    </row>
    <row r="13" spans="3:11" x14ac:dyDescent="0.25">
      <c r="C13" s="11"/>
      <c r="D13" s="2"/>
      <c r="E13" s="2"/>
      <c r="F13" s="2"/>
      <c r="G13" s="2"/>
      <c r="H13" s="10"/>
    </row>
    <row r="14" spans="3:11" ht="47.45" customHeight="1" x14ac:dyDescent="0.25">
      <c r="C14" s="63" t="s">
        <v>171</v>
      </c>
      <c r="D14" s="64"/>
      <c r="E14" s="64"/>
      <c r="F14" s="64"/>
      <c r="G14" s="64"/>
      <c r="H14" s="65"/>
    </row>
    <row r="15" spans="3:11" ht="60" x14ac:dyDescent="0.25">
      <c r="C15" s="24" t="s">
        <v>169</v>
      </c>
      <c r="D15" s="25"/>
      <c r="E15" s="25"/>
      <c r="F15" s="25"/>
      <c r="G15" s="26" t="s">
        <v>164</v>
      </c>
      <c r="H15" s="26" t="s">
        <v>165</v>
      </c>
      <c r="J15" s="54" t="s">
        <v>166</v>
      </c>
      <c r="K15" s="54"/>
    </row>
    <row r="16" spans="3:11" ht="30.6" customHeight="1" x14ac:dyDescent="0.25">
      <c r="C16" s="12" t="s">
        <v>135</v>
      </c>
      <c r="D16" s="3"/>
      <c r="E16" s="3"/>
      <c r="F16" s="3"/>
      <c r="G16" s="18">
        <v>0</v>
      </c>
      <c r="H16" s="18">
        <v>0</v>
      </c>
      <c r="J16" s="55" t="str">
        <f>IFERROR(VLOOKUP($H$8,IUs!B:N,2,),"")</f>
        <v/>
      </c>
    </row>
    <row r="17" spans="3:10" ht="22.15" customHeight="1" x14ac:dyDescent="0.25">
      <c r="C17" s="12" t="s">
        <v>3</v>
      </c>
      <c r="D17" s="3"/>
      <c r="E17" s="3"/>
      <c r="F17" s="3"/>
      <c r="G17" s="18">
        <v>0</v>
      </c>
      <c r="H17" s="18">
        <v>0</v>
      </c>
      <c r="J17" s="55" t="str">
        <f>IFERROR(VLOOKUP($H$8,IUs!B:N,3,),"")</f>
        <v/>
      </c>
    </row>
    <row r="18" spans="3:10" ht="55.15" customHeight="1" x14ac:dyDescent="0.25">
      <c r="C18" s="12" t="s">
        <v>134</v>
      </c>
      <c r="D18" s="3"/>
      <c r="E18" s="3"/>
      <c r="F18" s="3"/>
      <c r="G18" s="18">
        <v>0</v>
      </c>
      <c r="H18" s="18">
        <v>0</v>
      </c>
      <c r="J18" s="55" t="str">
        <f>IFERROR(VLOOKUP($H$8,IUs!B:N,4,),"")</f>
        <v/>
      </c>
    </row>
    <row r="19" spans="3:10" ht="45" x14ac:dyDescent="0.25">
      <c r="C19" s="12" t="s">
        <v>139</v>
      </c>
      <c r="D19" s="3"/>
      <c r="E19" s="3"/>
      <c r="F19" s="3"/>
      <c r="G19" s="18">
        <v>0</v>
      </c>
      <c r="H19" s="18">
        <v>0</v>
      </c>
      <c r="J19" s="55" t="str">
        <f>IFERROR(VLOOKUP($H$8,IUs!B:N,5,),"")</f>
        <v/>
      </c>
    </row>
    <row r="20" spans="3:10" ht="24.6" customHeight="1" x14ac:dyDescent="0.25">
      <c r="C20" s="12" t="s">
        <v>4</v>
      </c>
      <c r="D20" s="3"/>
      <c r="E20" s="3"/>
      <c r="F20" s="16"/>
      <c r="G20" s="19">
        <v>0</v>
      </c>
      <c r="H20" s="19">
        <v>0</v>
      </c>
      <c r="J20" s="55" t="str">
        <f>IFERROR(VLOOKUP($H$8,IUs!B:N,6,),"")</f>
        <v/>
      </c>
    </row>
    <row r="21" spans="3:10" ht="45" x14ac:dyDescent="0.25">
      <c r="C21" s="12" t="s">
        <v>138</v>
      </c>
      <c r="D21" s="3"/>
      <c r="E21" s="3"/>
      <c r="F21" s="3"/>
      <c r="G21" s="18">
        <v>0</v>
      </c>
      <c r="H21" s="18">
        <v>0</v>
      </c>
      <c r="J21" s="55" t="str">
        <f>IFERROR(VLOOKUP($H$8,IUs!B:N,7,),"")</f>
        <v/>
      </c>
    </row>
    <row r="22" spans="3:10" ht="43.15" customHeight="1" x14ac:dyDescent="0.25">
      <c r="C22" s="12" t="s">
        <v>136</v>
      </c>
      <c r="D22" s="3"/>
      <c r="E22" s="3"/>
      <c r="F22" s="3"/>
      <c r="G22" s="18">
        <v>0</v>
      </c>
      <c r="H22" s="18">
        <v>0</v>
      </c>
      <c r="J22" s="55" t="str">
        <f>IFERROR(VLOOKUP($H$8,IUs!B:N,8,),"")</f>
        <v/>
      </c>
    </row>
    <row r="23" spans="3:10" ht="66.599999999999994" customHeight="1" x14ac:dyDescent="0.25">
      <c r="C23" s="12" t="s">
        <v>137</v>
      </c>
      <c r="D23" s="3"/>
      <c r="E23" s="3"/>
      <c r="F23" s="3"/>
      <c r="G23" s="18">
        <v>0</v>
      </c>
      <c r="H23" s="18">
        <v>0</v>
      </c>
      <c r="J23" s="55" t="str">
        <f>IFERROR(VLOOKUP($H$8,IUs!B:N,9,),"")</f>
        <v/>
      </c>
    </row>
    <row r="24" spans="3:10" ht="57.6" customHeight="1" x14ac:dyDescent="0.25">
      <c r="C24" s="13" t="s">
        <v>140</v>
      </c>
      <c r="D24" s="4"/>
      <c r="E24" s="4"/>
      <c r="F24" s="4"/>
      <c r="G24" s="20">
        <v>0</v>
      </c>
      <c r="H24" s="20">
        <v>0</v>
      </c>
      <c r="J24" s="55" t="str">
        <f>IFERROR(VLOOKUP($H$8,IUs!B:N,10,),"")</f>
        <v/>
      </c>
    </row>
    <row r="25" spans="3:10" ht="22.15" customHeight="1" x14ac:dyDescent="0.25">
      <c r="C25" s="12" t="s">
        <v>5</v>
      </c>
      <c r="D25" s="3"/>
      <c r="E25" s="3"/>
      <c r="F25" s="3"/>
      <c r="G25" s="18">
        <v>0</v>
      </c>
      <c r="H25" s="18">
        <v>0</v>
      </c>
      <c r="J25" s="55" t="str">
        <f>IFERROR(VLOOKUP($H$8,IUs!B:N,11,),"")</f>
        <v/>
      </c>
    </row>
    <row r="26" spans="3:10" ht="22.15" customHeight="1" x14ac:dyDescent="0.25">
      <c r="C26" s="12" t="s">
        <v>12</v>
      </c>
      <c r="D26" s="3"/>
      <c r="E26" s="3"/>
      <c r="F26" s="3"/>
      <c r="G26" s="18">
        <v>0</v>
      </c>
      <c r="H26" s="18">
        <v>0</v>
      </c>
      <c r="J26" s="55" t="str">
        <f>IFERROR(VLOOKUP($H$8,IUs!B:N,12,),"")</f>
        <v/>
      </c>
    </row>
    <row r="27" spans="3:10" ht="45" x14ac:dyDescent="0.25">
      <c r="C27" s="13" t="s">
        <v>141</v>
      </c>
      <c r="D27" s="4"/>
      <c r="E27" s="4"/>
      <c r="F27" s="4"/>
      <c r="G27" s="20">
        <v>0</v>
      </c>
      <c r="H27" s="20">
        <v>0</v>
      </c>
      <c r="J27" s="55" t="str">
        <f>IFERROR(VLOOKUP($H$8,IUs!B:N,13,),"")</f>
        <v/>
      </c>
    </row>
    <row r="28" spans="3:10" s="5" customFormat="1" ht="27" customHeight="1" thickBot="1" x14ac:dyDescent="0.3">
      <c r="C28" s="14" t="s">
        <v>0</v>
      </c>
      <c r="D28" s="15"/>
      <c r="E28" s="15"/>
      <c r="F28" s="15"/>
      <c r="G28" s="17">
        <f>SUM(G16:G27)</f>
        <v>0</v>
      </c>
      <c r="H28" s="17">
        <f>SUM(H16:H27)</f>
        <v>0</v>
      </c>
      <c r="J28" s="55">
        <f>SUM(J16:J27)</f>
        <v>0</v>
      </c>
    </row>
    <row r="29" spans="3:10" ht="15.75" thickBot="1" x14ac:dyDescent="0.3">
      <c r="C29" s="66" t="s">
        <v>170</v>
      </c>
      <c r="D29" s="67"/>
      <c r="E29" s="67"/>
      <c r="F29" s="67"/>
      <c r="G29" s="68"/>
      <c r="H29" s="69">
        <v>0</v>
      </c>
    </row>
    <row r="101" spans="3:4" x14ac:dyDescent="0.25">
      <c r="C101" s="5" t="s">
        <v>6</v>
      </c>
      <c r="D101" s="34" t="s">
        <v>62</v>
      </c>
    </row>
    <row r="102" spans="3:4" x14ac:dyDescent="0.25">
      <c r="C102" t="s">
        <v>7</v>
      </c>
      <c r="D102" s="33">
        <v>44377</v>
      </c>
    </row>
    <row r="103" spans="3:4" x14ac:dyDescent="0.25">
      <c r="C103" t="s">
        <v>8</v>
      </c>
      <c r="D103" s="33">
        <v>44742</v>
      </c>
    </row>
    <row r="104" spans="3:4" x14ac:dyDescent="0.25">
      <c r="C104" t="s">
        <v>9</v>
      </c>
      <c r="D104" s="33">
        <v>45107</v>
      </c>
    </row>
    <row r="105" spans="3:4" x14ac:dyDescent="0.25">
      <c r="C105" t="s">
        <v>10</v>
      </c>
      <c r="D105" s="33">
        <v>45473</v>
      </c>
    </row>
    <row r="106" spans="3:4" x14ac:dyDescent="0.25">
      <c r="C106" t="s">
        <v>11</v>
      </c>
      <c r="D106" s="33">
        <v>45838</v>
      </c>
    </row>
  </sheetData>
  <sheetProtection selectLockedCells="1"/>
  <mergeCells count="3">
    <mergeCell ref="C3:H3"/>
    <mergeCell ref="C14:H14"/>
    <mergeCell ref="C29:G29"/>
  </mergeCells>
  <dataValidations count="2">
    <dataValidation allowBlank="1" sqref="H8:H9" xr:uid="{A5D1176B-2DE4-47E0-93A9-C20C855896FD}"/>
    <dataValidation type="decimal" operator="greaterThanOrEqual" allowBlank="1" showInputMessage="1" showErrorMessage="1" error="Input Must Be a Numerical Dollar Value!" sqref="G16:H28 H29" xr:uid="{FB6D927E-EEA8-4CD4-B6EE-3F10B117106B}">
      <formula1>0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error="AUN Format is Not Valid!" xr:uid="{DC6C71BC-A37B-41FA-82B3-A0072BDDECC4}">
          <x14:formula1>
            <xm:f>IUs!$A$2:$A$32</xm:f>
          </x14:formula1>
          <xm:sqref>H7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F984C-D3BD-4433-B407-ABBAF3639ADF}">
  <dimension ref="A1:U29"/>
  <sheetViews>
    <sheetView zoomScale="110" zoomScaleNormal="110" workbookViewId="0"/>
  </sheetViews>
  <sheetFormatPr defaultColWidth="9.140625" defaultRowHeight="15" x14ac:dyDescent="0.25"/>
  <cols>
    <col min="1" max="1" width="17" bestFit="1" customWidth="1"/>
    <col min="2" max="2" width="20.28515625" style="38" bestFit="1" customWidth="1"/>
    <col min="3" max="5" width="21.5703125" style="27" bestFit="1" customWidth="1"/>
    <col min="6" max="6" width="17.42578125" style="27" bestFit="1" customWidth="1"/>
    <col min="7" max="7" width="9.7109375" style="27" bestFit="1" customWidth="1"/>
    <col min="8" max="8" width="18.42578125" bestFit="1" customWidth="1"/>
    <col min="9" max="9" width="13.42578125" bestFit="1" customWidth="1"/>
    <col min="10" max="10" width="19.140625" bestFit="1" customWidth="1"/>
    <col min="11" max="11" width="21.7109375" style="27" bestFit="1" customWidth="1"/>
    <col min="12" max="17" width="21.5703125" style="27" bestFit="1" customWidth="1"/>
    <col min="18" max="18" width="34.28515625" style="27" bestFit="1" customWidth="1"/>
    <col min="19" max="20" width="17.42578125" style="27" bestFit="1" customWidth="1"/>
    <col min="21" max="21" width="13" style="27" bestFit="1" customWidth="1"/>
    <col min="22" max="16384" width="9.140625" style="27"/>
  </cols>
  <sheetData>
    <row r="1" spans="1:21" x14ac:dyDescent="0.25">
      <c r="A1" s="5" t="s">
        <v>13</v>
      </c>
      <c r="B1" s="36" t="s">
        <v>14</v>
      </c>
      <c r="C1" s="29" t="s">
        <v>17</v>
      </c>
      <c r="D1" s="29" t="s">
        <v>18</v>
      </c>
      <c r="E1" s="29" t="s">
        <v>19</v>
      </c>
      <c r="F1" s="29" t="s">
        <v>16</v>
      </c>
      <c r="G1" s="39" t="s">
        <v>63</v>
      </c>
      <c r="H1" s="30" t="s">
        <v>36</v>
      </c>
      <c r="I1" s="30" t="s">
        <v>64</v>
      </c>
      <c r="J1" s="30" t="s">
        <v>27</v>
      </c>
      <c r="K1" s="29" t="s">
        <v>20</v>
      </c>
      <c r="L1" s="29" t="s">
        <v>21</v>
      </c>
      <c r="M1" s="29" t="s">
        <v>22</v>
      </c>
      <c r="N1" s="29" t="s">
        <v>23</v>
      </c>
      <c r="O1" s="29" t="s">
        <v>24</v>
      </c>
      <c r="P1" s="29" t="s">
        <v>25</v>
      </c>
      <c r="Q1" s="29" t="s">
        <v>26</v>
      </c>
      <c r="R1" s="29" t="s">
        <v>15</v>
      </c>
      <c r="S1" s="29" t="s">
        <v>66</v>
      </c>
      <c r="T1" s="29" t="s">
        <v>66</v>
      </c>
      <c r="U1" s="29" t="s">
        <v>65</v>
      </c>
    </row>
    <row r="2" spans="1:21" x14ac:dyDescent="0.25">
      <c r="A2" s="28" t="str">
        <f>'Non-Public Schools'!$H$8</f>
        <v/>
      </c>
      <c r="B2" s="37">
        <f>'Non-Public Schools'!$I$9</f>
        <v>45107</v>
      </c>
      <c r="C2" s="27" t="s">
        <v>28</v>
      </c>
      <c r="D2" s="27" t="s">
        <v>29</v>
      </c>
      <c r="E2" s="27" t="s">
        <v>30</v>
      </c>
      <c r="F2" s="27" t="s">
        <v>27</v>
      </c>
      <c r="J2" s="27" t="s">
        <v>133</v>
      </c>
      <c r="K2" s="27" t="s">
        <v>31</v>
      </c>
      <c r="U2" s="27">
        <f>'Non-Public Schools'!H10</f>
        <v>0</v>
      </c>
    </row>
    <row r="3" spans="1:21" x14ac:dyDescent="0.25">
      <c r="A3" s="28" t="str">
        <f>'Non-Public Schools'!$H$8</f>
        <v/>
      </c>
      <c r="B3" s="37">
        <f>'Non-Public Schools'!$I$9</f>
        <v>45107</v>
      </c>
      <c r="C3" s="27" t="s">
        <v>28</v>
      </c>
      <c r="D3" s="27" t="s">
        <v>29</v>
      </c>
      <c r="E3" s="27" t="s">
        <v>32</v>
      </c>
      <c r="F3" s="27" t="s">
        <v>27</v>
      </c>
      <c r="J3" s="27" t="s">
        <v>133</v>
      </c>
      <c r="K3" s="27" t="s">
        <v>33</v>
      </c>
      <c r="U3" s="27">
        <f>'Non-Public Schools'!H11</f>
        <v>0</v>
      </c>
    </row>
    <row r="4" spans="1:21" x14ac:dyDescent="0.25">
      <c r="A4" s="28" t="str">
        <f>'Non-Public Schools'!$H$8</f>
        <v/>
      </c>
      <c r="B4" s="37">
        <f>'Non-Public Schools'!$I$9</f>
        <v>45107</v>
      </c>
      <c r="C4" s="27" t="s">
        <v>28</v>
      </c>
      <c r="D4" s="27" t="s">
        <v>29</v>
      </c>
      <c r="E4" s="27" t="s">
        <v>34</v>
      </c>
      <c r="F4" s="27" t="s">
        <v>27</v>
      </c>
      <c r="J4" s="27" t="s">
        <v>133</v>
      </c>
      <c r="K4" s="27" t="s">
        <v>35</v>
      </c>
      <c r="U4" s="27">
        <f>'Non-Public Schools'!H12</f>
        <v>0</v>
      </c>
    </row>
    <row r="5" spans="1:21" x14ac:dyDescent="0.25">
      <c r="A5" s="28" t="str">
        <f>'Non-Public Schools'!$H$8</f>
        <v/>
      </c>
      <c r="B5" s="37">
        <f>'Non-Public Schools'!$I$9</f>
        <v>45107</v>
      </c>
      <c r="C5" s="27" t="s">
        <v>28</v>
      </c>
      <c r="D5" s="27" t="s">
        <v>37</v>
      </c>
      <c r="E5" s="27" t="s">
        <v>38</v>
      </c>
      <c r="F5" s="27" t="s">
        <v>36</v>
      </c>
      <c r="H5" s="48">
        <f>'Non-Public Schools'!G16</f>
        <v>0</v>
      </c>
      <c r="I5" s="32"/>
      <c r="K5" s="27" t="s">
        <v>39</v>
      </c>
      <c r="L5" s="27" t="s">
        <v>167</v>
      </c>
    </row>
    <row r="6" spans="1:21" x14ac:dyDescent="0.25">
      <c r="A6" s="28" t="str">
        <f>'Non-Public Schools'!$H$8</f>
        <v/>
      </c>
      <c r="B6" s="37">
        <f>'Non-Public Schools'!$I$9</f>
        <v>45107</v>
      </c>
      <c r="C6" s="27" t="s">
        <v>28</v>
      </c>
      <c r="D6" s="27" t="s">
        <v>37</v>
      </c>
      <c r="E6" s="27" t="s">
        <v>40</v>
      </c>
      <c r="F6" s="27" t="s">
        <v>36</v>
      </c>
      <c r="H6" s="48">
        <f>'Non-Public Schools'!G17</f>
        <v>0</v>
      </c>
      <c r="I6" s="32"/>
      <c r="K6" s="27" t="s">
        <v>41</v>
      </c>
      <c r="L6" s="27" t="s">
        <v>167</v>
      </c>
    </row>
    <row r="7" spans="1:21" x14ac:dyDescent="0.25">
      <c r="A7" s="28" t="str">
        <f>'Non-Public Schools'!$H$8</f>
        <v/>
      </c>
      <c r="B7" s="37">
        <f>'Non-Public Schools'!$I$9</f>
        <v>45107</v>
      </c>
      <c r="C7" s="27" t="s">
        <v>28</v>
      </c>
      <c r="D7" s="27" t="s">
        <v>37</v>
      </c>
      <c r="E7" s="27" t="s">
        <v>42</v>
      </c>
      <c r="F7" s="27" t="s">
        <v>36</v>
      </c>
      <c r="H7" s="48">
        <f>'Non-Public Schools'!G18</f>
        <v>0</v>
      </c>
      <c r="I7" s="32"/>
      <c r="K7" s="27" t="s">
        <v>43</v>
      </c>
      <c r="L7" s="27" t="s">
        <v>167</v>
      </c>
    </row>
    <row r="8" spans="1:21" x14ac:dyDescent="0.25">
      <c r="A8" s="28" t="str">
        <f>'Non-Public Schools'!$H$8</f>
        <v/>
      </c>
      <c r="B8" s="37">
        <f>'Non-Public Schools'!$I$9</f>
        <v>45107</v>
      </c>
      <c r="C8" s="27" t="s">
        <v>28</v>
      </c>
      <c r="D8" s="27" t="s">
        <v>37</v>
      </c>
      <c r="E8" s="27" t="s">
        <v>44</v>
      </c>
      <c r="F8" s="27" t="s">
        <v>36</v>
      </c>
      <c r="H8" s="48">
        <f>'Non-Public Schools'!G19</f>
        <v>0</v>
      </c>
      <c r="I8" s="32"/>
      <c r="K8" s="27" t="s">
        <v>45</v>
      </c>
      <c r="L8" s="27" t="s">
        <v>167</v>
      </c>
    </row>
    <row r="9" spans="1:21" x14ac:dyDescent="0.25">
      <c r="A9" s="28" t="str">
        <f>'Non-Public Schools'!$H$8</f>
        <v/>
      </c>
      <c r="B9" s="37">
        <f>'Non-Public Schools'!$I$9</f>
        <v>45107</v>
      </c>
      <c r="C9" s="27" t="s">
        <v>28</v>
      </c>
      <c r="D9" s="27" t="s">
        <v>37</v>
      </c>
      <c r="E9" s="27" t="s">
        <v>46</v>
      </c>
      <c r="F9" s="27" t="s">
        <v>36</v>
      </c>
      <c r="H9" s="48">
        <f>'Non-Public Schools'!G20</f>
        <v>0</v>
      </c>
      <c r="I9" s="32"/>
      <c r="K9" s="27" t="s">
        <v>47</v>
      </c>
      <c r="L9" s="27" t="s">
        <v>167</v>
      </c>
    </row>
    <row r="10" spans="1:21" x14ac:dyDescent="0.25">
      <c r="A10" s="28" t="str">
        <f>'Non-Public Schools'!$H$8</f>
        <v/>
      </c>
      <c r="B10" s="37">
        <f>'Non-Public Schools'!$I$9</f>
        <v>45107</v>
      </c>
      <c r="C10" s="27" t="s">
        <v>28</v>
      </c>
      <c r="D10" s="27" t="s">
        <v>37</v>
      </c>
      <c r="E10" s="27" t="s">
        <v>48</v>
      </c>
      <c r="F10" s="27" t="s">
        <v>36</v>
      </c>
      <c r="H10" s="48">
        <f>'Non-Public Schools'!G21</f>
        <v>0</v>
      </c>
      <c r="I10" s="32"/>
      <c r="K10" s="27" t="s">
        <v>49</v>
      </c>
      <c r="L10" s="27" t="s">
        <v>167</v>
      </c>
    </row>
    <row r="11" spans="1:21" x14ac:dyDescent="0.25">
      <c r="A11" s="28" t="str">
        <f>'Non-Public Schools'!$H$8</f>
        <v/>
      </c>
      <c r="B11" s="37">
        <f>'Non-Public Schools'!$I$9</f>
        <v>45107</v>
      </c>
      <c r="C11" s="27" t="s">
        <v>28</v>
      </c>
      <c r="D11" s="27" t="s">
        <v>37</v>
      </c>
      <c r="E11" s="27" t="s">
        <v>50</v>
      </c>
      <c r="F11" s="27" t="s">
        <v>36</v>
      </c>
      <c r="H11" s="48">
        <f>'Non-Public Schools'!G22</f>
        <v>0</v>
      </c>
      <c r="I11" s="32"/>
      <c r="K11" s="27" t="s">
        <v>51</v>
      </c>
      <c r="L11" s="27" t="s">
        <v>167</v>
      </c>
    </row>
    <row r="12" spans="1:21" x14ac:dyDescent="0.25">
      <c r="A12" s="28" t="str">
        <f>'Non-Public Schools'!$H$8</f>
        <v/>
      </c>
      <c r="B12" s="37">
        <f>'Non-Public Schools'!$I$9</f>
        <v>45107</v>
      </c>
      <c r="C12" s="27" t="s">
        <v>28</v>
      </c>
      <c r="D12" s="27" t="s">
        <v>37</v>
      </c>
      <c r="E12" s="27" t="s">
        <v>52</v>
      </c>
      <c r="F12" s="27" t="s">
        <v>36</v>
      </c>
      <c r="H12" s="48">
        <f>'Non-Public Schools'!G23</f>
        <v>0</v>
      </c>
      <c r="I12" s="32"/>
      <c r="K12" s="27" t="s">
        <v>53</v>
      </c>
      <c r="L12" s="27" t="s">
        <v>167</v>
      </c>
    </row>
    <row r="13" spans="1:21" x14ac:dyDescent="0.25">
      <c r="A13" s="28" t="str">
        <f>'Non-Public Schools'!$H$8</f>
        <v/>
      </c>
      <c r="B13" s="37">
        <f>'Non-Public Schools'!$I$9</f>
        <v>45107</v>
      </c>
      <c r="C13" s="27" t="s">
        <v>28</v>
      </c>
      <c r="D13" s="27" t="s">
        <v>37</v>
      </c>
      <c r="E13" s="27" t="s">
        <v>54</v>
      </c>
      <c r="F13" s="27" t="s">
        <v>36</v>
      </c>
      <c r="H13" s="48">
        <f>'Non-Public Schools'!G24</f>
        <v>0</v>
      </c>
      <c r="I13" s="32"/>
      <c r="K13" s="27" t="s">
        <v>55</v>
      </c>
      <c r="L13" s="27" t="s">
        <v>167</v>
      </c>
    </row>
    <row r="14" spans="1:21" x14ac:dyDescent="0.25">
      <c r="A14" s="28" t="str">
        <f>'Non-Public Schools'!$H$8</f>
        <v/>
      </c>
      <c r="B14" s="37">
        <f>'Non-Public Schools'!$I$9</f>
        <v>45107</v>
      </c>
      <c r="C14" s="27" t="s">
        <v>28</v>
      </c>
      <c r="D14" s="27" t="s">
        <v>37</v>
      </c>
      <c r="E14" s="27" t="s">
        <v>56</v>
      </c>
      <c r="F14" s="27" t="s">
        <v>36</v>
      </c>
      <c r="H14" s="48">
        <f>'Non-Public Schools'!G25</f>
        <v>0</v>
      </c>
      <c r="I14" s="32"/>
      <c r="K14" s="27" t="s">
        <v>57</v>
      </c>
      <c r="L14" s="27" t="s">
        <v>167</v>
      </c>
    </row>
    <row r="15" spans="1:21" x14ac:dyDescent="0.25">
      <c r="A15" s="28" t="str">
        <f>'Non-Public Schools'!$H$8</f>
        <v/>
      </c>
      <c r="B15" s="37">
        <f>'Non-Public Schools'!$I$9</f>
        <v>45107</v>
      </c>
      <c r="C15" s="27" t="s">
        <v>28</v>
      </c>
      <c r="D15" s="27" t="s">
        <v>37</v>
      </c>
      <c r="E15" s="27" t="s">
        <v>58</v>
      </c>
      <c r="F15" s="27" t="s">
        <v>36</v>
      </c>
      <c r="H15" s="48">
        <f>'Non-Public Schools'!G26</f>
        <v>0</v>
      </c>
      <c r="I15" s="32"/>
      <c r="K15" s="27" t="s">
        <v>59</v>
      </c>
      <c r="L15" s="27" t="s">
        <v>167</v>
      </c>
    </row>
    <row r="16" spans="1:21" x14ac:dyDescent="0.25">
      <c r="A16" s="28" t="str">
        <f>'Non-Public Schools'!$H$8</f>
        <v/>
      </c>
      <c r="B16" s="37">
        <f>'Non-Public Schools'!$I$9</f>
        <v>45107</v>
      </c>
      <c r="C16" s="27" t="s">
        <v>28</v>
      </c>
      <c r="D16" s="27" t="s">
        <v>37</v>
      </c>
      <c r="E16" s="27" t="s">
        <v>60</v>
      </c>
      <c r="F16" s="27" t="s">
        <v>36</v>
      </c>
      <c r="H16" s="48">
        <f>'Non-Public Schools'!G27</f>
        <v>0</v>
      </c>
      <c r="I16" s="32"/>
      <c r="K16" s="27" t="s">
        <v>61</v>
      </c>
      <c r="L16" s="27" t="s">
        <v>167</v>
      </c>
    </row>
    <row r="17" spans="1:12" x14ac:dyDescent="0.25">
      <c r="A17" s="28" t="str">
        <f>'Non-Public Schools'!$H$8</f>
        <v/>
      </c>
      <c r="B17" s="37">
        <f>'Non-Public Schools'!$I$9</f>
        <v>45107</v>
      </c>
      <c r="C17" s="27" t="s">
        <v>28</v>
      </c>
      <c r="D17" s="27" t="s">
        <v>37</v>
      </c>
      <c r="E17" s="27" t="s">
        <v>38</v>
      </c>
      <c r="F17" s="27" t="s">
        <v>36</v>
      </c>
      <c r="H17" s="48">
        <f>'Non-Public Schools'!H16</f>
        <v>0</v>
      </c>
      <c r="K17" s="27" t="s">
        <v>39</v>
      </c>
      <c r="L17" s="27" t="s">
        <v>168</v>
      </c>
    </row>
    <row r="18" spans="1:12" x14ac:dyDescent="0.25">
      <c r="A18" s="28" t="str">
        <f>'Non-Public Schools'!$H$8</f>
        <v/>
      </c>
      <c r="B18" s="37">
        <f>'Non-Public Schools'!$I$9</f>
        <v>45107</v>
      </c>
      <c r="C18" s="27" t="s">
        <v>28</v>
      </c>
      <c r="D18" s="27" t="s">
        <v>37</v>
      </c>
      <c r="E18" s="27" t="s">
        <v>40</v>
      </c>
      <c r="F18" s="27" t="s">
        <v>36</v>
      </c>
      <c r="H18" s="48">
        <f>'Non-Public Schools'!H17</f>
        <v>0</v>
      </c>
      <c r="K18" s="27" t="s">
        <v>41</v>
      </c>
      <c r="L18" s="27" t="s">
        <v>168</v>
      </c>
    </row>
    <row r="19" spans="1:12" x14ac:dyDescent="0.25">
      <c r="A19" s="28" t="str">
        <f>'Non-Public Schools'!$H$8</f>
        <v/>
      </c>
      <c r="B19" s="37">
        <f>'Non-Public Schools'!$I$9</f>
        <v>45107</v>
      </c>
      <c r="C19" s="27" t="s">
        <v>28</v>
      </c>
      <c r="D19" s="27" t="s">
        <v>37</v>
      </c>
      <c r="E19" s="27" t="s">
        <v>42</v>
      </c>
      <c r="F19" s="27" t="s">
        <v>36</v>
      </c>
      <c r="H19" s="48">
        <f>'Non-Public Schools'!H18</f>
        <v>0</v>
      </c>
      <c r="K19" s="27" t="s">
        <v>43</v>
      </c>
      <c r="L19" s="27" t="s">
        <v>168</v>
      </c>
    </row>
    <row r="20" spans="1:12" x14ac:dyDescent="0.25">
      <c r="A20" s="28" t="str">
        <f>'Non-Public Schools'!$H$8</f>
        <v/>
      </c>
      <c r="B20" s="37">
        <f>'Non-Public Schools'!$I$9</f>
        <v>45107</v>
      </c>
      <c r="C20" s="27" t="s">
        <v>28</v>
      </c>
      <c r="D20" s="27" t="s">
        <v>37</v>
      </c>
      <c r="E20" s="27" t="s">
        <v>44</v>
      </c>
      <c r="F20" s="27" t="s">
        <v>36</v>
      </c>
      <c r="H20" s="48">
        <f>'Non-Public Schools'!H19</f>
        <v>0</v>
      </c>
      <c r="K20" s="27" t="s">
        <v>45</v>
      </c>
      <c r="L20" s="27" t="s">
        <v>168</v>
      </c>
    </row>
    <row r="21" spans="1:12" x14ac:dyDescent="0.25">
      <c r="A21" s="28" t="str">
        <f>'Non-Public Schools'!$H$8</f>
        <v/>
      </c>
      <c r="B21" s="37">
        <f>'Non-Public Schools'!$I$9</f>
        <v>45107</v>
      </c>
      <c r="C21" s="27" t="s">
        <v>28</v>
      </c>
      <c r="D21" s="27" t="s">
        <v>37</v>
      </c>
      <c r="E21" s="27" t="s">
        <v>46</v>
      </c>
      <c r="F21" s="27" t="s">
        <v>36</v>
      </c>
      <c r="H21" s="48">
        <f>'Non-Public Schools'!H20</f>
        <v>0</v>
      </c>
      <c r="K21" s="27" t="s">
        <v>47</v>
      </c>
      <c r="L21" s="27" t="s">
        <v>168</v>
      </c>
    </row>
    <row r="22" spans="1:12" x14ac:dyDescent="0.25">
      <c r="A22" s="28" t="str">
        <f>'Non-Public Schools'!$H$8</f>
        <v/>
      </c>
      <c r="B22" s="37">
        <f>'Non-Public Schools'!$I$9</f>
        <v>45107</v>
      </c>
      <c r="C22" s="27" t="s">
        <v>28</v>
      </c>
      <c r="D22" s="27" t="s">
        <v>37</v>
      </c>
      <c r="E22" s="27" t="s">
        <v>48</v>
      </c>
      <c r="F22" s="27" t="s">
        <v>36</v>
      </c>
      <c r="H22" s="48">
        <f>'Non-Public Schools'!H21</f>
        <v>0</v>
      </c>
      <c r="K22" s="27" t="s">
        <v>49</v>
      </c>
      <c r="L22" s="27" t="s">
        <v>168</v>
      </c>
    </row>
    <row r="23" spans="1:12" x14ac:dyDescent="0.25">
      <c r="A23" s="28" t="str">
        <f>'Non-Public Schools'!$H$8</f>
        <v/>
      </c>
      <c r="B23" s="37">
        <f>'Non-Public Schools'!$I$9</f>
        <v>45107</v>
      </c>
      <c r="C23" s="27" t="s">
        <v>28</v>
      </c>
      <c r="D23" s="27" t="s">
        <v>37</v>
      </c>
      <c r="E23" s="27" t="s">
        <v>50</v>
      </c>
      <c r="F23" s="27" t="s">
        <v>36</v>
      </c>
      <c r="H23" s="48">
        <f>'Non-Public Schools'!H22</f>
        <v>0</v>
      </c>
      <c r="K23" s="27" t="s">
        <v>51</v>
      </c>
      <c r="L23" s="27" t="s">
        <v>168</v>
      </c>
    </row>
    <row r="24" spans="1:12" x14ac:dyDescent="0.25">
      <c r="A24" s="28" t="str">
        <f>'Non-Public Schools'!$H$8</f>
        <v/>
      </c>
      <c r="B24" s="37">
        <f>'Non-Public Schools'!$I$9</f>
        <v>45107</v>
      </c>
      <c r="C24" s="27" t="s">
        <v>28</v>
      </c>
      <c r="D24" s="27" t="s">
        <v>37</v>
      </c>
      <c r="E24" s="27" t="s">
        <v>52</v>
      </c>
      <c r="F24" s="27" t="s">
        <v>36</v>
      </c>
      <c r="H24" s="48">
        <f>'Non-Public Schools'!H23</f>
        <v>0</v>
      </c>
      <c r="K24" s="27" t="s">
        <v>53</v>
      </c>
      <c r="L24" s="27" t="s">
        <v>168</v>
      </c>
    </row>
    <row r="25" spans="1:12" x14ac:dyDescent="0.25">
      <c r="A25" s="28" t="str">
        <f>'Non-Public Schools'!$H$8</f>
        <v/>
      </c>
      <c r="B25" s="37">
        <f>'Non-Public Schools'!$I$9</f>
        <v>45107</v>
      </c>
      <c r="C25" s="27" t="s">
        <v>28</v>
      </c>
      <c r="D25" s="27" t="s">
        <v>37</v>
      </c>
      <c r="E25" s="27" t="s">
        <v>54</v>
      </c>
      <c r="F25" s="27" t="s">
        <v>36</v>
      </c>
      <c r="H25" s="48">
        <f>'Non-Public Schools'!H24</f>
        <v>0</v>
      </c>
      <c r="K25" s="27" t="s">
        <v>55</v>
      </c>
      <c r="L25" s="27" t="s">
        <v>168</v>
      </c>
    </row>
    <row r="26" spans="1:12" x14ac:dyDescent="0.25">
      <c r="A26" s="28" t="str">
        <f>'Non-Public Schools'!$H$8</f>
        <v/>
      </c>
      <c r="B26" s="37">
        <f>'Non-Public Schools'!$I$9</f>
        <v>45107</v>
      </c>
      <c r="C26" s="27" t="s">
        <v>28</v>
      </c>
      <c r="D26" s="27" t="s">
        <v>37</v>
      </c>
      <c r="E26" s="27" t="s">
        <v>56</v>
      </c>
      <c r="F26" s="27" t="s">
        <v>36</v>
      </c>
      <c r="H26" s="48">
        <f>'Non-Public Schools'!H25</f>
        <v>0</v>
      </c>
      <c r="K26" s="27" t="s">
        <v>57</v>
      </c>
      <c r="L26" s="27" t="s">
        <v>168</v>
      </c>
    </row>
    <row r="27" spans="1:12" x14ac:dyDescent="0.25">
      <c r="A27" s="28" t="str">
        <f>'Non-Public Schools'!$H$8</f>
        <v/>
      </c>
      <c r="B27" s="37">
        <f>'Non-Public Schools'!$I$9</f>
        <v>45107</v>
      </c>
      <c r="C27" s="27" t="s">
        <v>28</v>
      </c>
      <c r="D27" s="27" t="s">
        <v>37</v>
      </c>
      <c r="E27" s="27" t="s">
        <v>58</v>
      </c>
      <c r="F27" s="27" t="s">
        <v>36</v>
      </c>
      <c r="H27" s="48">
        <f>'Non-Public Schools'!H26</f>
        <v>0</v>
      </c>
      <c r="K27" s="27" t="s">
        <v>59</v>
      </c>
      <c r="L27" s="27" t="s">
        <v>168</v>
      </c>
    </row>
    <row r="28" spans="1:12" x14ac:dyDescent="0.25">
      <c r="A28" s="28" t="str">
        <f>'Non-Public Schools'!$H$8</f>
        <v/>
      </c>
      <c r="B28" s="37">
        <f>'Non-Public Schools'!$I$9</f>
        <v>45107</v>
      </c>
      <c r="C28" s="27" t="s">
        <v>28</v>
      </c>
      <c r="D28" s="27" t="s">
        <v>37</v>
      </c>
      <c r="E28" s="27" t="s">
        <v>60</v>
      </c>
      <c r="F28" s="27" t="s">
        <v>36</v>
      </c>
      <c r="H28" s="48">
        <f>'Non-Public Schools'!H27</f>
        <v>0</v>
      </c>
      <c r="K28" s="27" t="s">
        <v>61</v>
      </c>
      <c r="L28" s="27" t="s">
        <v>168</v>
      </c>
    </row>
    <row r="29" spans="1:12" x14ac:dyDescent="0.25">
      <c r="A29" s="28" t="str">
        <f>'Non-Public Schools'!$H$8</f>
        <v/>
      </c>
      <c r="B29" s="37">
        <f>'Non-Public Schools'!$I$9</f>
        <v>45107</v>
      </c>
      <c r="C29" s="27" t="s">
        <v>28</v>
      </c>
      <c r="D29" s="27" t="s">
        <v>172</v>
      </c>
      <c r="E29" s="27" t="s">
        <v>173</v>
      </c>
      <c r="F29" s="27" t="s">
        <v>36</v>
      </c>
      <c r="H29" s="70">
        <f>'Non-Public Schools'!H29</f>
        <v>0</v>
      </c>
      <c r="K29" s="27" t="s">
        <v>174</v>
      </c>
      <c r="L29" s="27" t="s">
        <v>168</v>
      </c>
    </row>
  </sheetData>
  <sheetProtection algorithmName="SHA-512" hashValue="mH4piFD09HI/YqYjGnmpkKXI32L/K5kV8o3wTpVyGIb2S8BVlzTxihAfrzOrFvos+WhxzTTs3yXyBFnkxdvnjg==" saltValue="u1aCzvagCViLRjBMWfa5Pg==" spinCount="100000" sheet="1" objects="1" scenarios="1"/>
  <autoFilter ref="A1:U16" xr:uid="{AFAF984C-D3BD-4433-B407-ABBAF3639ADF}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F73B4-F353-4994-AABF-A93BC8F2437C}">
  <dimension ref="A1:AA32"/>
  <sheetViews>
    <sheetView workbookViewId="0">
      <selection activeCell="S7" sqref="S7"/>
    </sheetView>
  </sheetViews>
  <sheetFormatPr defaultColWidth="9.140625" defaultRowHeight="15" x14ac:dyDescent="0.25"/>
  <cols>
    <col min="1" max="1" width="34.5703125" style="40" customWidth="1"/>
    <col min="2" max="2" width="20" style="44" customWidth="1"/>
    <col min="3" max="14" width="9.140625" style="40"/>
    <col min="15" max="16" width="10" style="40" bestFit="1" customWidth="1"/>
    <col min="17" max="16384" width="9.140625" style="40"/>
  </cols>
  <sheetData>
    <row r="1" spans="1:27" x14ac:dyDescent="0.25">
      <c r="A1" s="42" t="s">
        <v>68</v>
      </c>
      <c r="B1" s="43" t="s">
        <v>67</v>
      </c>
      <c r="C1" s="27" t="s">
        <v>38</v>
      </c>
      <c r="D1" s="27" t="s">
        <v>40</v>
      </c>
      <c r="E1" s="27" t="s">
        <v>42</v>
      </c>
      <c r="F1" s="27" t="s">
        <v>44</v>
      </c>
      <c r="G1" s="27" t="s">
        <v>46</v>
      </c>
      <c r="H1" s="27" t="s">
        <v>48</v>
      </c>
      <c r="I1" s="27" t="s">
        <v>50</v>
      </c>
      <c r="J1" s="27" t="s">
        <v>52</v>
      </c>
      <c r="K1" s="27" t="s">
        <v>54</v>
      </c>
      <c r="L1" s="27" t="s">
        <v>56</v>
      </c>
      <c r="M1" s="27" t="s">
        <v>58</v>
      </c>
      <c r="N1" s="27" t="s">
        <v>60</v>
      </c>
      <c r="O1" s="27" t="s">
        <v>38</v>
      </c>
      <c r="P1" s="27" t="s">
        <v>40</v>
      </c>
      <c r="Q1" s="27" t="s">
        <v>42</v>
      </c>
      <c r="R1" s="27" t="s">
        <v>44</v>
      </c>
      <c r="S1" s="27" t="s">
        <v>46</v>
      </c>
      <c r="T1" s="27" t="s">
        <v>48</v>
      </c>
      <c r="U1" s="27" t="s">
        <v>50</v>
      </c>
      <c r="V1" s="27" t="s">
        <v>52</v>
      </c>
      <c r="W1" s="27" t="s">
        <v>54</v>
      </c>
      <c r="X1" s="27" t="s">
        <v>56</v>
      </c>
      <c r="Y1" s="27" t="s">
        <v>58</v>
      </c>
      <c r="Z1" s="27" t="s">
        <v>60</v>
      </c>
    </row>
    <row r="2" spans="1:27" x14ac:dyDescent="0.25">
      <c r="A2" s="45" t="s">
        <v>131</v>
      </c>
      <c r="B2" s="46"/>
      <c r="C2" s="40" t="s">
        <v>167</v>
      </c>
      <c r="D2" s="40" t="s">
        <v>167</v>
      </c>
      <c r="E2" s="40" t="s">
        <v>167</v>
      </c>
      <c r="F2" s="40" t="s">
        <v>167</v>
      </c>
      <c r="G2" s="40" t="s">
        <v>167</v>
      </c>
      <c r="H2" s="40" t="s">
        <v>167</v>
      </c>
      <c r="I2" s="40" t="s">
        <v>167</v>
      </c>
      <c r="J2" s="40" t="s">
        <v>167</v>
      </c>
      <c r="K2" s="40" t="s">
        <v>167</v>
      </c>
      <c r="L2" s="40" t="s">
        <v>167</v>
      </c>
      <c r="M2" s="40" t="s">
        <v>167</v>
      </c>
      <c r="N2" s="40" t="s">
        <v>167</v>
      </c>
      <c r="O2" s="40" t="s">
        <v>168</v>
      </c>
      <c r="P2" s="40" t="s">
        <v>168</v>
      </c>
      <c r="Q2" s="40" t="s">
        <v>168</v>
      </c>
      <c r="R2" s="40" t="s">
        <v>168</v>
      </c>
      <c r="S2" s="40" t="s">
        <v>168</v>
      </c>
      <c r="T2" s="40" t="s">
        <v>168</v>
      </c>
      <c r="U2" s="40" t="s">
        <v>168</v>
      </c>
      <c r="V2" s="40" t="s">
        <v>168</v>
      </c>
      <c r="W2" s="40" t="s">
        <v>168</v>
      </c>
      <c r="X2" s="40" t="s">
        <v>168</v>
      </c>
      <c r="Y2" s="40" t="s">
        <v>168</v>
      </c>
      <c r="Z2" s="40" t="s">
        <v>168</v>
      </c>
    </row>
    <row r="3" spans="1:27" x14ac:dyDescent="0.25">
      <c r="A3" s="41" t="s">
        <v>70</v>
      </c>
      <c r="B3" s="44" t="s">
        <v>69</v>
      </c>
      <c r="C3">
        <v>38102.67</v>
      </c>
      <c r="D3">
        <v>19540.82</v>
      </c>
      <c r="E3">
        <v>115962.39</v>
      </c>
      <c r="F3">
        <v>2350</v>
      </c>
      <c r="G3">
        <v>3837.76</v>
      </c>
      <c r="H3">
        <v>358883.92</v>
      </c>
      <c r="I3">
        <v>2750</v>
      </c>
      <c r="J3">
        <v>807282.6</v>
      </c>
      <c r="K3">
        <v>214737.17</v>
      </c>
      <c r="L3">
        <v>0</v>
      </c>
      <c r="M3">
        <v>0</v>
      </c>
      <c r="N3">
        <v>230839.67</v>
      </c>
      <c r="O3" s="40">
        <v>0</v>
      </c>
      <c r="P3" s="40">
        <v>0</v>
      </c>
      <c r="Q3" s="40">
        <v>0</v>
      </c>
      <c r="R3" s="40">
        <v>0</v>
      </c>
      <c r="S3" s="40">
        <v>0</v>
      </c>
      <c r="T3" s="40">
        <v>0</v>
      </c>
      <c r="U3" s="40">
        <v>0</v>
      </c>
      <c r="V3" s="40">
        <v>0</v>
      </c>
      <c r="W3" s="40">
        <v>0</v>
      </c>
      <c r="X3" s="40">
        <v>0</v>
      </c>
      <c r="Y3" s="40">
        <v>0</v>
      </c>
      <c r="Z3" s="40">
        <v>0</v>
      </c>
    </row>
    <row r="4" spans="1:27" x14ac:dyDescent="0.25">
      <c r="A4" s="41" t="s">
        <v>72</v>
      </c>
      <c r="B4" s="44" t="s">
        <v>71</v>
      </c>
      <c r="C4">
        <v>36676.57</v>
      </c>
      <c r="D4">
        <v>16714.37</v>
      </c>
      <c r="E4">
        <v>14727.26</v>
      </c>
      <c r="F4">
        <v>0</v>
      </c>
      <c r="G4">
        <v>18616.2</v>
      </c>
      <c r="H4">
        <v>321765.87</v>
      </c>
      <c r="I4">
        <v>23969.66</v>
      </c>
      <c r="J4">
        <v>714885.59</v>
      </c>
      <c r="K4">
        <v>0</v>
      </c>
      <c r="L4">
        <v>416517.01</v>
      </c>
      <c r="M4">
        <v>1150</v>
      </c>
      <c r="N4">
        <v>0</v>
      </c>
      <c r="O4" s="40">
        <v>0</v>
      </c>
      <c r="P4" s="40">
        <v>0</v>
      </c>
      <c r="Q4" s="40">
        <v>0</v>
      </c>
      <c r="R4" s="40">
        <v>0</v>
      </c>
      <c r="S4" s="40">
        <v>0</v>
      </c>
      <c r="T4" s="40">
        <v>0</v>
      </c>
      <c r="U4" s="40">
        <v>0</v>
      </c>
      <c r="V4" s="40">
        <v>0</v>
      </c>
      <c r="W4" s="40">
        <v>0</v>
      </c>
      <c r="X4" s="40">
        <v>0</v>
      </c>
      <c r="Y4" s="40">
        <v>0</v>
      </c>
      <c r="Z4" s="40">
        <v>0</v>
      </c>
      <c r="AA4" s="40">
        <v>0</v>
      </c>
    </row>
    <row r="5" spans="1:27" x14ac:dyDescent="0.25">
      <c r="A5" s="41" t="s">
        <v>74</v>
      </c>
      <c r="B5" s="44" t="s">
        <v>73</v>
      </c>
      <c r="C5">
        <v>42309.53</v>
      </c>
      <c r="D5">
        <v>11231.22</v>
      </c>
      <c r="E5">
        <v>201403.4</v>
      </c>
      <c r="F5">
        <v>0</v>
      </c>
      <c r="G5">
        <v>1997.12</v>
      </c>
      <c r="H5">
        <v>100923.08</v>
      </c>
      <c r="I5">
        <v>15832.28</v>
      </c>
      <c r="J5">
        <v>1143670.51</v>
      </c>
      <c r="K5">
        <v>12126</v>
      </c>
      <c r="L5">
        <v>17316.25</v>
      </c>
      <c r="M5">
        <v>6043.19</v>
      </c>
      <c r="N5">
        <v>303468.09999999998</v>
      </c>
      <c r="O5" s="40">
        <v>0</v>
      </c>
      <c r="P5" s="40">
        <v>0</v>
      </c>
      <c r="Q5" s="40">
        <v>0</v>
      </c>
      <c r="R5" s="40">
        <v>0</v>
      </c>
      <c r="S5" s="40">
        <v>0</v>
      </c>
      <c r="T5" s="40">
        <v>0</v>
      </c>
      <c r="U5" s="40">
        <v>0</v>
      </c>
      <c r="V5" s="40">
        <v>0</v>
      </c>
      <c r="W5" s="40">
        <v>0</v>
      </c>
      <c r="X5" s="40">
        <v>0</v>
      </c>
      <c r="Y5" s="40">
        <v>0</v>
      </c>
      <c r="Z5" s="40">
        <v>0</v>
      </c>
      <c r="AA5" s="40">
        <v>0</v>
      </c>
    </row>
    <row r="6" spans="1:27" x14ac:dyDescent="0.25">
      <c r="A6" s="41" t="s">
        <v>76</v>
      </c>
      <c r="B6" s="44" t="s">
        <v>75</v>
      </c>
      <c r="C6">
        <v>25584.78</v>
      </c>
      <c r="D6">
        <v>1646.59</v>
      </c>
      <c r="E6">
        <v>9999.3799999999992</v>
      </c>
      <c r="F6">
        <v>0</v>
      </c>
      <c r="G6">
        <v>5630.03</v>
      </c>
      <c r="H6">
        <v>138711.26999999999</v>
      </c>
      <c r="I6">
        <v>0</v>
      </c>
      <c r="J6">
        <v>524070.09</v>
      </c>
      <c r="K6">
        <v>4400</v>
      </c>
      <c r="L6">
        <v>0</v>
      </c>
      <c r="M6">
        <v>0</v>
      </c>
      <c r="N6">
        <v>8463.26</v>
      </c>
      <c r="O6" s="40">
        <v>0</v>
      </c>
      <c r="P6" s="40">
        <v>0</v>
      </c>
      <c r="Q6" s="40">
        <v>0</v>
      </c>
      <c r="R6" s="40">
        <v>0</v>
      </c>
      <c r="S6" s="40">
        <v>0</v>
      </c>
      <c r="T6" s="40">
        <v>0</v>
      </c>
      <c r="U6" s="40">
        <v>0</v>
      </c>
      <c r="V6" s="40">
        <v>0</v>
      </c>
      <c r="W6" s="40">
        <v>0</v>
      </c>
      <c r="X6" s="40">
        <v>0</v>
      </c>
      <c r="Y6" s="40">
        <v>0</v>
      </c>
      <c r="Z6" s="40">
        <v>0</v>
      </c>
      <c r="AA6" s="40">
        <v>0</v>
      </c>
    </row>
    <row r="7" spans="1:27" x14ac:dyDescent="0.25">
      <c r="A7" s="41" t="s">
        <v>78</v>
      </c>
      <c r="B7" s="44" t="s">
        <v>77</v>
      </c>
      <c r="C7">
        <v>66491.44</v>
      </c>
      <c r="D7">
        <v>2521.75</v>
      </c>
      <c r="E7">
        <v>58377.7</v>
      </c>
      <c r="F7">
        <v>0</v>
      </c>
      <c r="G7">
        <v>85079.83</v>
      </c>
      <c r="H7">
        <v>46444.71</v>
      </c>
      <c r="I7">
        <v>0</v>
      </c>
      <c r="J7">
        <v>238437.55</v>
      </c>
      <c r="K7">
        <v>0</v>
      </c>
      <c r="L7">
        <v>0</v>
      </c>
      <c r="M7">
        <v>0</v>
      </c>
      <c r="N7">
        <v>35149.29</v>
      </c>
      <c r="O7" s="40">
        <v>0</v>
      </c>
      <c r="P7" s="40">
        <v>0</v>
      </c>
      <c r="Q7" s="40">
        <v>0</v>
      </c>
      <c r="R7" s="40">
        <v>0</v>
      </c>
      <c r="S7" s="40">
        <v>0</v>
      </c>
      <c r="T7" s="40">
        <v>0</v>
      </c>
      <c r="U7" s="40">
        <v>0</v>
      </c>
      <c r="V7" s="40">
        <v>0</v>
      </c>
      <c r="W7" s="40">
        <v>0</v>
      </c>
      <c r="X7" s="40">
        <v>0</v>
      </c>
      <c r="Y7" s="40">
        <v>0</v>
      </c>
      <c r="Z7" s="40">
        <v>0</v>
      </c>
      <c r="AA7" s="40">
        <v>0</v>
      </c>
    </row>
    <row r="8" spans="1:27" x14ac:dyDescent="0.25">
      <c r="A8" s="41" t="s">
        <v>80</v>
      </c>
      <c r="B8" s="44" t="s">
        <v>79</v>
      </c>
      <c r="C8">
        <v>6911.4</v>
      </c>
      <c r="D8">
        <v>0</v>
      </c>
      <c r="E8">
        <v>35716.699999999997</v>
      </c>
      <c r="F8">
        <v>0</v>
      </c>
      <c r="G8">
        <v>0</v>
      </c>
      <c r="H8">
        <v>17205.849999999999</v>
      </c>
      <c r="I8">
        <v>0</v>
      </c>
      <c r="J8">
        <v>270189.77</v>
      </c>
      <c r="K8">
        <v>0</v>
      </c>
      <c r="L8">
        <v>0</v>
      </c>
      <c r="M8">
        <v>0</v>
      </c>
      <c r="N8">
        <v>0</v>
      </c>
      <c r="O8" s="40">
        <v>0</v>
      </c>
      <c r="P8" s="40">
        <v>0</v>
      </c>
      <c r="Q8" s="40">
        <v>0</v>
      </c>
      <c r="R8" s="40">
        <v>0</v>
      </c>
      <c r="S8" s="40">
        <v>0</v>
      </c>
      <c r="T8" s="40">
        <v>0</v>
      </c>
      <c r="U8" s="40">
        <v>0</v>
      </c>
      <c r="V8" s="40">
        <v>0</v>
      </c>
      <c r="W8" s="40">
        <v>0</v>
      </c>
      <c r="X8" s="40">
        <v>0</v>
      </c>
      <c r="Y8" s="40">
        <v>0</v>
      </c>
      <c r="Z8" s="40">
        <v>0</v>
      </c>
      <c r="AA8" s="40">
        <v>0</v>
      </c>
    </row>
    <row r="9" spans="1:27" x14ac:dyDescent="0.25">
      <c r="A9" s="41" t="s">
        <v>82</v>
      </c>
      <c r="B9" s="44" t="s">
        <v>81</v>
      </c>
      <c r="C9">
        <v>24159.11</v>
      </c>
      <c r="D9">
        <v>6666.93</v>
      </c>
      <c r="E9">
        <v>71.989999999999995</v>
      </c>
      <c r="F9">
        <v>0</v>
      </c>
      <c r="G9">
        <v>4242.45</v>
      </c>
      <c r="H9">
        <v>1546.99</v>
      </c>
      <c r="I9">
        <v>0</v>
      </c>
      <c r="J9">
        <v>721336.66</v>
      </c>
      <c r="K9">
        <v>0</v>
      </c>
      <c r="L9">
        <v>7000</v>
      </c>
      <c r="M9">
        <v>0</v>
      </c>
      <c r="N9">
        <v>5410.74</v>
      </c>
      <c r="O9" s="40">
        <v>0</v>
      </c>
      <c r="P9" s="40">
        <v>0</v>
      </c>
      <c r="Q9" s="40">
        <v>0</v>
      </c>
      <c r="R9" s="40">
        <v>0</v>
      </c>
      <c r="S9" s="40">
        <v>0</v>
      </c>
      <c r="T9" s="40">
        <v>0</v>
      </c>
      <c r="U9" s="40">
        <v>0</v>
      </c>
      <c r="V9" s="40">
        <v>0</v>
      </c>
      <c r="W9" s="40">
        <v>0</v>
      </c>
      <c r="X9" s="40">
        <v>0</v>
      </c>
      <c r="Y9" s="40">
        <v>0</v>
      </c>
      <c r="Z9" s="40">
        <v>0</v>
      </c>
      <c r="AA9" s="40">
        <v>0</v>
      </c>
    </row>
    <row r="10" spans="1:27" x14ac:dyDescent="0.25">
      <c r="A10" s="41" t="s">
        <v>84</v>
      </c>
      <c r="B10" s="44" t="s">
        <v>83</v>
      </c>
      <c r="C10">
        <v>74004.25</v>
      </c>
      <c r="D10">
        <v>7893.31</v>
      </c>
      <c r="E10">
        <v>107153.12</v>
      </c>
      <c r="F10">
        <v>1695.37</v>
      </c>
      <c r="G10">
        <v>36644.379999999997</v>
      </c>
      <c r="H10">
        <v>149320.21</v>
      </c>
      <c r="I10">
        <v>0</v>
      </c>
      <c r="J10">
        <v>524920.39</v>
      </c>
      <c r="K10">
        <v>153157.71</v>
      </c>
      <c r="L10">
        <v>3000</v>
      </c>
      <c r="M10">
        <v>147061.26</v>
      </c>
      <c r="N10">
        <v>63703.45</v>
      </c>
      <c r="O10" s="40">
        <v>0</v>
      </c>
      <c r="P10" s="40">
        <v>0</v>
      </c>
      <c r="Q10" s="40">
        <v>0</v>
      </c>
      <c r="R10" s="40">
        <v>0</v>
      </c>
      <c r="S10" s="40">
        <v>0</v>
      </c>
      <c r="T10" s="40">
        <v>0</v>
      </c>
      <c r="U10" s="40">
        <v>0</v>
      </c>
      <c r="V10" s="40">
        <v>0</v>
      </c>
      <c r="W10" s="40">
        <v>0</v>
      </c>
      <c r="X10" s="40">
        <v>0</v>
      </c>
      <c r="Y10" s="40">
        <v>0</v>
      </c>
      <c r="Z10" s="40">
        <v>0</v>
      </c>
      <c r="AA10" s="40">
        <v>0</v>
      </c>
    </row>
    <row r="11" spans="1:27" x14ac:dyDescent="0.25">
      <c r="A11" s="41" t="s">
        <v>86</v>
      </c>
      <c r="B11" s="44" t="s">
        <v>85</v>
      </c>
      <c r="C11">
        <v>28972.9</v>
      </c>
      <c r="D11">
        <v>0</v>
      </c>
      <c r="E11">
        <v>6778.3</v>
      </c>
      <c r="F11">
        <v>0</v>
      </c>
      <c r="G11">
        <v>14679.26</v>
      </c>
      <c r="H11">
        <v>43662.17</v>
      </c>
      <c r="I11">
        <v>0</v>
      </c>
      <c r="J11">
        <v>220826.41</v>
      </c>
      <c r="K11">
        <v>5011.6400000000003</v>
      </c>
      <c r="L11">
        <v>0</v>
      </c>
      <c r="M11">
        <v>0</v>
      </c>
      <c r="N11">
        <v>49292.72</v>
      </c>
      <c r="O11" s="40">
        <v>0</v>
      </c>
      <c r="P11" s="40">
        <v>0</v>
      </c>
      <c r="Q11" s="40">
        <v>0</v>
      </c>
      <c r="R11" s="40">
        <v>0</v>
      </c>
      <c r="S11" s="40">
        <v>0</v>
      </c>
      <c r="T11" s="40">
        <v>0</v>
      </c>
      <c r="U11" s="40">
        <v>0</v>
      </c>
      <c r="V11" s="40">
        <v>0</v>
      </c>
      <c r="W11" s="40">
        <v>0</v>
      </c>
      <c r="X11" s="40">
        <v>0</v>
      </c>
      <c r="Y11" s="40">
        <v>0</v>
      </c>
      <c r="Z11" s="40">
        <v>0</v>
      </c>
      <c r="AA11" s="40">
        <v>0</v>
      </c>
    </row>
    <row r="12" spans="1:27" x14ac:dyDescent="0.25">
      <c r="A12" s="41" t="s">
        <v>88</v>
      </c>
      <c r="B12" s="44" t="s">
        <v>87</v>
      </c>
      <c r="C12">
        <v>212013.13</v>
      </c>
      <c r="D12">
        <v>7581.46</v>
      </c>
      <c r="E12">
        <v>108022.87</v>
      </c>
      <c r="F12">
        <v>61142.31</v>
      </c>
      <c r="G12">
        <v>23093.02</v>
      </c>
      <c r="H12">
        <v>507859.7</v>
      </c>
      <c r="I12">
        <v>14161.72</v>
      </c>
      <c r="J12">
        <v>1877959.03</v>
      </c>
      <c r="K12">
        <v>15434.33</v>
      </c>
      <c r="L12">
        <v>0</v>
      </c>
      <c r="M12">
        <v>0</v>
      </c>
      <c r="N12">
        <v>0</v>
      </c>
      <c r="O12" s="40">
        <v>0</v>
      </c>
      <c r="P12" s="40">
        <v>0</v>
      </c>
      <c r="Q12" s="40">
        <v>0</v>
      </c>
      <c r="R12" s="40">
        <v>0</v>
      </c>
      <c r="S12" s="40">
        <v>0</v>
      </c>
      <c r="T12" s="40">
        <v>0</v>
      </c>
      <c r="U12" s="40">
        <v>0</v>
      </c>
      <c r="V12" s="40">
        <v>0</v>
      </c>
      <c r="W12" s="40">
        <v>0</v>
      </c>
      <c r="X12" s="40">
        <v>0</v>
      </c>
      <c r="Y12" s="40">
        <v>0</v>
      </c>
      <c r="Z12" s="40">
        <v>0</v>
      </c>
      <c r="AA12" s="40">
        <v>0</v>
      </c>
    </row>
    <row r="13" spans="1:27" x14ac:dyDescent="0.25">
      <c r="A13" s="41" t="s">
        <v>90</v>
      </c>
      <c r="B13" s="44" t="s">
        <v>89</v>
      </c>
      <c r="C13">
        <v>1956.1</v>
      </c>
      <c r="D13">
        <v>79.52</v>
      </c>
      <c r="E13">
        <v>38377.629999999997</v>
      </c>
      <c r="F13">
        <v>0</v>
      </c>
      <c r="G13">
        <v>0</v>
      </c>
      <c r="H13">
        <v>110268.3</v>
      </c>
      <c r="I13">
        <v>0</v>
      </c>
      <c r="J13">
        <v>201101.95</v>
      </c>
      <c r="K13">
        <v>17606.53</v>
      </c>
      <c r="L13">
        <v>0</v>
      </c>
      <c r="M13">
        <v>0</v>
      </c>
      <c r="N13">
        <v>26622.19</v>
      </c>
      <c r="O13" s="40">
        <v>0</v>
      </c>
      <c r="P13" s="40">
        <v>0</v>
      </c>
      <c r="Q13" s="40">
        <v>0</v>
      </c>
      <c r="R13" s="40">
        <v>0</v>
      </c>
      <c r="S13" s="40">
        <v>0</v>
      </c>
      <c r="T13" s="40">
        <v>0</v>
      </c>
      <c r="U13" s="40">
        <v>0</v>
      </c>
      <c r="V13" s="40">
        <v>0</v>
      </c>
      <c r="W13" s="40">
        <v>0</v>
      </c>
      <c r="X13" s="40">
        <v>0</v>
      </c>
      <c r="Y13" s="40">
        <v>0</v>
      </c>
      <c r="Z13" s="40">
        <v>0</v>
      </c>
      <c r="AA13" s="40">
        <v>0</v>
      </c>
    </row>
    <row r="14" spans="1:27" x14ac:dyDescent="0.25">
      <c r="A14" s="41" t="s">
        <v>92</v>
      </c>
      <c r="B14" s="44" t="s">
        <v>91</v>
      </c>
      <c r="C14">
        <v>90701.15</v>
      </c>
      <c r="D14">
        <v>16919.060000000001</v>
      </c>
      <c r="E14">
        <v>44086</v>
      </c>
      <c r="F14">
        <v>0</v>
      </c>
      <c r="G14">
        <v>30733.279999999999</v>
      </c>
      <c r="H14">
        <v>653064.93000000005</v>
      </c>
      <c r="I14">
        <v>0</v>
      </c>
      <c r="J14">
        <v>1869954.8</v>
      </c>
      <c r="K14">
        <v>24796.400000000001</v>
      </c>
      <c r="L14">
        <v>166339.28</v>
      </c>
      <c r="M14">
        <v>45090.52</v>
      </c>
      <c r="N14">
        <v>174252.78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>
        <v>0</v>
      </c>
      <c r="Y14" s="40">
        <v>0</v>
      </c>
      <c r="Z14" s="40">
        <v>0</v>
      </c>
      <c r="AA14" s="40">
        <v>0</v>
      </c>
    </row>
    <row r="15" spans="1:27" x14ac:dyDescent="0.25">
      <c r="A15" s="41" t="s">
        <v>94</v>
      </c>
      <c r="B15" s="44" t="s">
        <v>93</v>
      </c>
      <c r="C15">
        <v>78535.55</v>
      </c>
      <c r="D15">
        <v>16464.13</v>
      </c>
      <c r="E15">
        <v>168611.68</v>
      </c>
      <c r="F15">
        <v>0</v>
      </c>
      <c r="G15">
        <v>28230.62</v>
      </c>
      <c r="H15">
        <v>365068.26</v>
      </c>
      <c r="I15">
        <v>0</v>
      </c>
      <c r="J15">
        <v>1379351.81</v>
      </c>
      <c r="K15">
        <v>0</v>
      </c>
      <c r="L15">
        <v>0</v>
      </c>
      <c r="M15">
        <v>4589.49</v>
      </c>
      <c r="N15">
        <v>245053.11</v>
      </c>
      <c r="O15" s="40">
        <v>0</v>
      </c>
      <c r="P15" s="40">
        <v>0</v>
      </c>
      <c r="Q15" s="40">
        <v>0</v>
      </c>
      <c r="R15" s="40">
        <v>0</v>
      </c>
      <c r="S15" s="40">
        <v>0</v>
      </c>
      <c r="T15" s="40">
        <v>0</v>
      </c>
      <c r="U15" s="40">
        <v>0</v>
      </c>
      <c r="V15" s="40">
        <v>0</v>
      </c>
      <c r="W15" s="40">
        <v>0</v>
      </c>
      <c r="X15" s="40">
        <v>0</v>
      </c>
      <c r="Y15" s="40">
        <v>0</v>
      </c>
      <c r="Z15" s="40">
        <v>0</v>
      </c>
      <c r="AA15" s="40">
        <v>0</v>
      </c>
    </row>
    <row r="16" spans="1:27" x14ac:dyDescent="0.25">
      <c r="A16" s="41" t="s">
        <v>96</v>
      </c>
      <c r="B16" s="44" t="s">
        <v>95</v>
      </c>
      <c r="C16">
        <v>25773.48</v>
      </c>
      <c r="D16">
        <v>31238.28</v>
      </c>
      <c r="E16">
        <v>40490</v>
      </c>
      <c r="F16">
        <v>0</v>
      </c>
      <c r="G16">
        <v>12506.05</v>
      </c>
      <c r="H16">
        <v>160332.19</v>
      </c>
      <c r="I16">
        <v>0</v>
      </c>
      <c r="J16">
        <v>1151006.02</v>
      </c>
      <c r="K16">
        <v>6515</v>
      </c>
      <c r="L16">
        <v>8980</v>
      </c>
      <c r="M16">
        <v>62853.26</v>
      </c>
      <c r="N16">
        <v>124090.92</v>
      </c>
      <c r="O16" s="40">
        <v>0</v>
      </c>
      <c r="P16" s="40">
        <v>0</v>
      </c>
      <c r="Q16" s="40">
        <v>0</v>
      </c>
      <c r="R16" s="40">
        <v>0</v>
      </c>
      <c r="S16" s="40">
        <v>0</v>
      </c>
      <c r="T16" s="40">
        <v>0</v>
      </c>
      <c r="U16" s="40">
        <v>0</v>
      </c>
      <c r="V16" s="40">
        <v>0</v>
      </c>
      <c r="W16" s="40">
        <v>0</v>
      </c>
      <c r="X16" s="40">
        <v>0</v>
      </c>
      <c r="Y16" s="40">
        <v>0</v>
      </c>
      <c r="Z16" s="40">
        <v>0</v>
      </c>
      <c r="AA16" s="40">
        <v>0</v>
      </c>
    </row>
    <row r="17" spans="1:27" x14ac:dyDescent="0.25">
      <c r="A17" s="41" t="s">
        <v>98</v>
      </c>
      <c r="B17" s="44" t="s">
        <v>97</v>
      </c>
      <c r="C17">
        <v>100043.57</v>
      </c>
      <c r="D17">
        <v>41023.18</v>
      </c>
      <c r="E17">
        <v>9966</v>
      </c>
      <c r="F17">
        <v>0</v>
      </c>
      <c r="G17">
        <v>43423.040000000001</v>
      </c>
      <c r="H17">
        <v>69786.36</v>
      </c>
      <c r="I17">
        <v>427.99</v>
      </c>
      <c r="J17">
        <v>977658.03</v>
      </c>
      <c r="K17">
        <v>0</v>
      </c>
      <c r="L17">
        <v>53400</v>
      </c>
      <c r="M17">
        <v>0</v>
      </c>
      <c r="N17">
        <v>266138.37</v>
      </c>
      <c r="O17" s="40">
        <v>0</v>
      </c>
      <c r="P17" s="40">
        <v>0</v>
      </c>
      <c r="Q17" s="40">
        <v>0</v>
      </c>
      <c r="R17" s="40">
        <v>0</v>
      </c>
      <c r="S17" s="40">
        <v>0</v>
      </c>
      <c r="T17" s="40">
        <v>0</v>
      </c>
      <c r="U17" s="40">
        <v>0</v>
      </c>
      <c r="V17" s="40">
        <v>0</v>
      </c>
      <c r="W17" s="40">
        <v>0</v>
      </c>
      <c r="X17" s="40">
        <v>0</v>
      </c>
      <c r="Y17" s="40">
        <v>0</v>
      </c>
      <c r="Z17" s="40">
        <v>0</v>
      </c>
      <c r="AA17" s="40">
        <v>0</v>
      </c>
    </row>
    <row r="18" spans="1:27" x14ac:dyDescent="0.25">
      <c r="A18" s="41" t="s">
        <v>100</v>
      </c>
      <c r="B18" s="44" t="s">
        <v>99</v>
      </c>
      <c r="C18">
        <v>17054.169999999998</v>
      </c>
      <c r="D18">
        <v>8327.68</v>
      </c>
      <c r="E18">
        <v>60385.99</v>
      </c>
      <c r="F18">
        <v>0</v>
      </c>
      <c r="G18">
        <v>6365</v>
      </c>
      <c r="H18">
        <v>82265.16</v>
      </c>
      <c r="I18">
        <v>0</v>
      </c>
      <c r="J18">
        <v>414277.49</v>
      </c>
      <c r="K18">
        <v>12932.04</v>
      </c>
      <c r="L18">
        <v>12275</v>
      </c>
      <c r="M18">
        <v>0</v>
      </c>
      <c r="N18">
        <v>0</v>
      </c>
      <c r="O18" s="40">
        <v>0</v>
      </c>
      <c r="P18" s="40">
        <v>0</v>
      </c>
      <c r="Q18" s="40">
        <v>0</v>
      </c>
      <c r="R18" s="40">
        <v>0</v>
      </c>
      <c r="S18" s="40">
        <v>0</v>
      </c>
      <c r="T18" s="40">
        <v>0</v>
      </c>
      <c r="U18" s="40">
        <v>0</v>
      </c>
      <c r="V18" s="40">
        <v>0</v>
      </c>
      <c r="W18" s="40">
        <v>0</v>
      </c>
      <c r="X18" s="40">
        <v>0</v>
      </c>
      <c r="Y18" s="40">
        <v>0</v>
      </c>
      <c r="Z18" s="40">
        <v>0</v>
      </c>
      <c r="AA18" s="40">
        <v>0</v>
      </c>
    </row>
    <row r="19" spans="1:27" x14ac:dyDescent="0.25">
      <c r="A19" s="41" t="s">
        <v>102</v>
      </c>
      <c r="B19" s="44" t="s">
        <v>101</v>
      </c>
      <c r="C19">
        <v>68890.97</v>
      </c>
      <c r="D19">
        <v>0</v>
      </c>
      <c r="E19">
        <v>166994</v>
      </c>
      <c r="F19">
        <v>0</v>
      </c>
      <c r="G19">
        <v>141255.79</v>
      </c>
      <c r="H19">
        <v>91983.01</v>
      </c>
      <c r="I19">
        <v>0</v>
      </c>
      <c r="J19">
        <v>469765.93</v>
      </c>
      <c r="K19">
        <v>70127.38</v>
      </c>
      <c r="L19">
        <v>0</v>
      </c>
      <c r="M19">
        <v>0</v>
      </c>
      <c r="N19">
        <v>21421.27</v>
      </c>
      <c r="O19" s="40">
        <v>0</v>
      </c>
      <c r="P19" s="40">
        <v>0</v>
      </c>
      <c r="Q19" s="40">
        <v>0</v>
      </c>
      <c r="R19" s="40">
        <v>0</v>
      </c>
      <c r="S19" s="40">
        <v>0</v>
      </c>
      <c r="T19" s="40">
        <v>0</v>
      </c>
      <c r="U19" s="40">
        <v>0</v>
      </c>
      <c r="V19" s="40">
        <v>0</v>
      </c>
      <c r="W19" s="40">
        <v>0</v>
      </c>
      <c r="X19" s="40">
        <v>0</v>
      </c>
      <c r="Y19" s="40">
        <v>0</v>
      </c>
      <c r="Z19" s="40">
        <v>0</v>
      </c>
      <c r="AA19" s="40">
        <v>0</v>
      </c>
    </row>
    <row r="20" spans="1:27" x14ac:dyDescent="0.25">
      <c r="A20" s="41" t="s">
        <v>104</v>
      </c>
      <c r="B20" s="44" t="s">
        <v>103</v>
      </c>
      <c r="C20">
        <v>189655.35</v>
      </c>
      <c r="D20">
        <v>6679.2</v>
      </c>
      <c r="E20">
        <v>49698.400000000001</v>
      </c>
      <c r="F20">
        <v>0</v>
      </c>
      <c r="G20">
        <v>76040.710000000006</v>
      </c>
      <c r="H20">
        <v>203063.28</v>
      </c>
      <c r="I20">
        <v>46617.19</v>
      </c>
      <c r="J20">
        <v>1213051.29</v>
      </c>
      <c r="K20">
        <v>79877.27</v>
      </c>
      <c r="L20">
        <v>57981.78</v>
      </c>
      <c r="M20">
        <v>0</v>
      </c>
      <c r="N20">
        <v>50306.92</v>
      </c>
      <c r="O20" s="40">
        <v>0</v>
      </c>
      <c r="P20" s="40">
        <v>0</v>
      </c>
      <c r="Q20" s="40">
        <v>0</v>
      </c>
      <c r="R20" s="40">
        <v>0</v>
      </c>
      <c r="S20" s="40">
        <v>0</v>
      </c>
      <c r="T20" s="40">
        <v>0</v>
      </c>
      <c r="U20" s="40">
        <v>0</v>
      </c>
      <c r="V20" s="40">
        <v>0</v>
      </c>
      <c r="W20" s="40">
        <v>0</v>
      </c>
      <c r="X20" s="40">
        <v>0</v>
      </c>
      <c r="Y20" s="40">
        <v>0</v>
      </c>
      <c r="Z20" s="40">
        <v>0</v>
      </c>
      <c r="AA20" s="40">
        <v>0</v>
      </c>
    </row>
    <row r="21" spans="1:27" x14ac:dyDescent="0.25">
      <c r="A21" s="41" t="s">
        <v>106</v>
      </c>
      <c r="B21" s="44" t="s">
        <v>105</v>
      </c>
      <c r="C21">
        <v>408686.01</v>
      </c>
      <c r="D21">
        <v>6008</v>
      </c>
      <c r="E21">
        <v>132273.06</v>
      </c>
      <c r="F21">
        <v>21000</v>
      </c>
      <c r="G21">
        <v>51899.83</v>
      </c>
      <c r="H21">
        <v>113463.96</v>
      </c>
      <c r="I21">
        <v>0</v>
      </c>
      <c r="J21">
        <v>2302247.7000000002</v>
      </c>
      <c r="K21">
        <v>309882.07</v>
      </c>
      <c r="L21">
        <v>197894.99</v>
      </c>
      <c r="M21">
        <v>0</v>
      </c>
      <c r="N21">
        <v>1164519.1100000001</v>
      </c>
      <c r="O21" s="40">
        <v>0</v>
      </c>
      <c r="P21" s="40">
        <v>0</v>
      </c>
      <c r="Q21" s="40">
        <v>0</v>
      </c>
      <c r="R21" s="40">
        <v>0</v>
      </c>
      <c r="S21" s="40">
        <v>0</v>
      </c>
      <c r="T21" s="40">
        <v>0</v>
      </c>
      <c r="U21" s="40">
        <v>0</v>
      </c>
      <c r="V21" s="40">
        <v>0</v>
      </c>
      <c r="W21" s="40">
        <v>0</v>
      </c>
      <c r="X21" s="40">
        <v>0</v>
      </c>
      <c r="Y21" s="40">
        <v>0</v>
      </c>
      <c r="Z21" s="40">
        <v>0</v>
      </c>
      <c r="AA21" s="40">
        <v>0</v>
      </c>
    </row>
    <row r="22" spans="1:27" x14ac:dyDescent="0.25">
      <c r="A22" s="41" t="s">
        <v>108</v>
      </c>
      <c r="B22" s="44" t="s">
        <v>107</v>
      </c>
      <c r="C22">
        <v>131121.49</v>
      </c>
      <c r="D22">
        <v>26606.31</v>
      </c>
      <c r="E22">
        <v>74539.02</v>
      </c>
      <c r="F22">
        <v>66706.7</v>
      </c>
      <c r="G22">
        <v>61032.46</v>
      </c>
      <c r="H22">
        <v>180098.56</v>
      </c>
      <c r="I22">
        <v>0</v>
      </c>
      <c r="J22">
        <v>1478094.09</v>
      </c>
      <c r="K22">
        <v>0</v>
      </c>
      <c r="L22">
        <v>0</v>
      </c>
      <c r="M22">
        <v>134656.29999999999</v>
      </c>
      <c r="N22">
        <v>0</v>
      </c>
      <c r="O22" s="40">
        <v>0</v>
      </c>
      <c r="P22" s="40">
        <v>0</v>
      </c>
      <c r="Q22" s="40">
        <v>0</v>
      </c>
      <c r="R22" s="40">
        <v>0</v>
      </c>
      <c r="S22" s="40">
        <v>0</v>
      </c>
      <c r="T22" s="40">
        <v>0</v>
      </c>
      <c r="U22" s="40">
        <v>0</v>
      </c>
      <c r="V22" s="40">
        <v>0</v>
      </c>
      <c r="W22" s="40">
        <v>0</v>
      </c>
      <c r="X22" s="40">
        <v>0</v>
      </c>
      <c r="Y22" s="40">
        <v>0</v>
      </c>
      <c r="Z22" s="40">
        <v>0</v>
      </c>
      <c r="AA22" s="40">
        <v>0</v>
      </c>
    </row>
    <row r="23" spans="1:27" x14ac:dyDescent="0.25">
      <c r="A23" s="41" t="s">
        <v>110</v>
      </c>
      <c r="B23" s="44" t="s">
        <v>109</v>
      </c>
      <c r="C23">
        <v>21350.87</v>
      </c>
      <c r="D23">
        <v>0</v>
      </c>
      <c r="E23">
        <v>17324.66</v>
      </c>
      <c r="F23">
        <v>0</v>
      </c>
      <c r="G23">
        <v>22159.13</v>
      </c>
      <c r="H23">
        <v>161528.60999999999</v>
      </c>
      <c r="I23">
        <v>0</v>
      </c>
      <c r="J23">
        <v>447051.01</v>
      </c>
      <c r="K23">
        <v>80616.850000000006</v>
      </c>
      <c r="L23">
        <v>0</v>
      </c>
      <c r="M23">
        <v>0</v>
      </c>
      <c r="N23">
        <v>365902.59</v>
      </c>
      <c r="O23" s="40">
        <v>0</v>
      </c>
      <c r="P23" s="40">
        <v>0</v>
      </c>
      <c r="Q23" s="40">
        <v>0</v>
      </c>
      <c r="R23" s="40">
        <v>0</v>
      </c>
      <c r="S23" s="40">
        <v>0</v>
      </c>
      <c r="T23" s="40">
        <v>0</v>
      </c>
      <c r="U23" s="40">
        <v>0</v>
      </c>
      <c r="V23" s="40">
        <v>0</v>
      </c>
      <c r="W23" s="40">
        <v>0</v>
      </c>
      <c r="X23" s="40">
        <v>0</v>
      </c>
      <c r="Y23" s="40">
        <v>0</v>
      </c>
      <c r="Z23" s="40">
        <v>0</v>
      </c>
      <c r="AA23" s="40">
        <v>0</v>
      </c>
    </row>
    <row r="24" spans="1:27" x14ac:dyDescent="0.25">
      <c r="A24" s="41" t="s">
        <v>112</v>
      </c>
      <c r="B24" s="44" t="s">
        <v>111</v>
      </c>
      <c r="C24">
        <v>198406.82</v>
      </c>
      <c r="D24">
        <v>49095.54</v>
      </c>
      <c r="E24">
        <v>153279.95000000001</v>
      </c>
      <c r="F24">
        <v>0</v>
      </c>
      <c r="G24">
        <v>44372.4</v>
      </c>
      <c r="H24">
        <v>629846.23</v>
      </c>
      <c r="I24">
        <v>32930</v>
      </c>
      <c r="J24">
        <v>5478958.0300000003</v>
      </c>
      <c r="K24">
        <v>87314.16</v>
      </c>
      <c r="L24">
        <v>113421.81</v>
      </c>
      <c r="M24">
        <v>0</v>
      </c>
      <c r="N24">
        <v>726355.93</v>
      </c>
      <c r="O24" s="40">
        <v>0</v>
      </c>
      <c r="P24" s="40">
        <v>0</v>
      </c>
      <c r="Q24" s="40">
        <v>0</v>
      </c>
      <c r="R24" s="40">
        <v>0</v>
      </c>
      <c r="S24" s="40">
        <v>0</v>
      </c>
      <c r="T24" s="40">
        <v>0</v>
      </c>
      <c r="U24" s="40">
        <v>0</v>
      </c>
      <c r="V24" s="40">
        <v>0</v>
      </c>
      <c r="W24" s="40">
        <v>0</v>
      </c>
      <c r="X24" s="40">
        <v>0</v>
      </c>
      <c r="Y24" s="40">
        <v>0</v>
      </c>
      <c r="Z24" s="40">
        <v>0</v>
      </c>
      <c r="AA24" s="40">
        <v>0</v>
      </c>
    </row>
    <row r="25" spans="1:27" x14ac:dyDescent="0.25">
      <c r="A25" s="41" t="s">
        <v>114</v>
      </c>
      <c r="B25" s="44" t="s">
        <v>113</v>
      </c>
      <c r="C25">
        <v>155458.15</v>
      </c>
      <c r="D25">
        <v>182165.62</v>
      </c>
      <c r="E25">
        <v>244287.27</v>
      </c>
      <c r="F25">
        <v>812</v>
      </c>
      <c r="G25">
        <v>278205.28000000003</v>
      </c>
      <c r="H25">
        <v>4195443.96</v>
      </c>
      <c r="I25">
        <v>1192798.95</v>
      </c>
      <c r="J25">
        <v>3449066.53</v>
      </c>
      <c r="K25">
        <v>1275634.49</v>
      </c>
      <c r="L25">
        <v>352317.66</v>
      </c>
      <c r="M25">
        <v>104934</v>
      </c>
      <c r="N25">
        <v>71321.2</v>
      </c>
      <c r="O25" s="40">
        <v>0</v>
      </c>
      <c r="P25" s="40">
        <v>0</v>
      </c>
      <c r="Q25" s="40">
        <v>0</v>
      </c>
      <c r="R25" s="40">
        <v>0</v>
      </c>
      <c r="S25" s="40">
        <v>0</v>
      </c>
      <c r="T25" s="40">
        <v>0</v>
      </c>
      <c r="U25" s="40">
        <v>0</v>
      </c>
      <c r="V25" s="40">
        <v>0</v>
      </c>
      <c r="W25" s="40">
        <v>0</v>
      </c>
      <c r="X25" s="40">
        <v>0</v>
      </c>
      <c r="Y25" s="40">
        <v>0</v>
      </c>
      <c r="Z25" s="40">
        <v>0</v>
      </c>
      <c r="AA25" s="40">
        <v>0</v>
      </c>
    </row>
    <row r="26" spans="1:27" x14ac:dyDescent="0.25">
      <c r="A26" s="41" t="s">
        <v>116</v>
      </c>
      <c r="B26" s="44" t="s">
        <v>115</v>
      </c>
      <c r="C26">
        <v>331951.86</v>
      </c>
      <c r="D26">
        <v>62321.68</v>
      </c>
      <c r="E26">
        <v>34078.949999999997</v>
      </c>
      <c r="F26">
        <v>0</v>
      </c>
      <c r="G26">
        <v>161813.51999999999</v>
      </c>
      <c r="H26">
        <v>729223.4</v>
      </c>
      <c r="I26">
        <v>500159.53</v>
      </c>
      <c r="J26">
        <v>3752733.96</v>
      </c>
      <c r="K26">
        <v>79147.490000000005</v>
      </c>
      <c r="L26">
        <v>776183</v>
      </c>
      <c r="M26">
        <v>50858.31</v>
      </c>
      <c r="N26">
        <v>620332.16</v>
      </c>
      <c r="O26" s="40">
        <v>0</v>
      </c>
      <c r="P26" s="40">
        <v>0</v>
      </c>
      <c r="Q26" s="40">
        <v>0</v>
      </c>
      <c r="R26" s="40">
        <v>0</v>
      </c>
      <c r="S26" s="40">
        <v>0</v>
      </c>
      <c r="T26" s="40">
        <v>0</v>
      </c>
      <c r="U26" s="40">
        <v>0</v>
      </c>
      <c r="V26" s="40">
        <v>0</v>
      </c>
      <c r="W26" s="40">
        <v>0</v>
      </c>
      <c r="X26" s="40">
        <v>0</v>
      </c>
      <c r="Y26" s="40">
        <v>0</v>
      </c>
      <c r="Z26" s="40">
        <v>0</v>
      </c>
      <c r="AA26" s="40">
        <v>0</v>
      </c>
    </row>
    <row r="27" spans="1:27" x14ac:dyDescent="0.25">
      <c r="A27" s="41" t="s">
        <v>118</v>
      </c>
      <c r="B27" s="44" t="s">
        <v>117</v>
      </c>
      <c r="C27">
        <v>332381.59999999998</v>
      </c>
      <c r="D27">
        <v>126408.63</v>
      </c>
      <c r="E27">
        <v>39075.43</v>
      </c>
      <c r="F27">
        <v>354455.13</v>
      </c>
      <c r="G27">
        <v>237773.31</v>
      </c>
      <c r="H27">
        <v>709285.25</v>
      </c>
      <c r="I27">
        <v>33909.94</v>
      </c>
      <c r="J27">
        <v>2057914.4</v>
      </c>
      <c r="K27">
        <v>0</v>
      </c>
      <c r="L27">
        <v>58910.48</v>
      </c>
      <c r="M27">
        <v>0</v>
      </c>
      <c r="N27">
        <v>83843.12</v>
      </c>
      <c r="O27" s="40">
        <v>0</v>
      </c>
      <c r="P27" s="40">
        <v>0</v>
      </c>
      <c r="Q27" s="40">
        <v>0</v>
      </c>
      <c r="R27" s="40">
        <v>0</v>
      </c>
      <c r="S27" s="40">
        <v>0</v>
      </c>
      <c r="T27" s="40">
        <v>0</v>
      </c>
      <c r="U27" s="40">
        <v>0</v>
      </c>
      <c r="V27" s="40">
        <v>0</v>
      </c>
      <c r="W27" s="40">
        <v>0</v>
      </c>
      <c r="X27" s="40">
        <v>0</v>
      </c>
      <c r="Y27" s="40">
        <v>0</v>
      </c>
      <c r="Z27" s="40">
        <v>0</v>
      </c>
      <c r="AA27" s="40">
        <v>0</v>
      </c>
    </row>
    <row r="28" spans="1:27" x14ac:dyDescent="0.25">
      <c r="A28" s="41" t="s">
        <v>120</v>
      </c>
      <c r="B28" s="44" t="s">
        <v>119</v>
      </c>
      <c r="C28">
        <v>30125.63</v>
      </c>
      <c r="D28">
        <v>31055.919999999998</v>
      </c>
      <c r="E28">
        <v>61643.73</v>
      </c>
      <c r="F28">
        <v>0</v>
      </c>
      <c r="G28">
        <v>11274.72</v>
      </c>
      <c r="H28">
        <v>373339.25</v>
      </c>
      <c r="I28">
        <v>115338.98</v>
      </c>
      <c r="J28">
        <v>3290868.16</v>
      </c>
      <c r="K28">
        <v>360731.7</v>
      </c>
      <c r="L28">
        <v>98474</v>
      </c>
      <c r="M28">
        <v>0</v>
      </c>
      <c r="N28">
        <v>441234.24</v>
      </c>
      <c r="O28" s="40">
        <v>0</v>
      </c>
      <c r="P28" s="40">
        <v>0</v>
      </c>
      <c r="Q28" s="40">
        <v>0</v>
      </c>
      <c r="R28" s="40">
        <v>0</v>
      </c>
      <c r="S28" s="40">
        <v>0</v>
      </c>
      <c r="T28" s="40">
        <v>0</v>
      </c>
      <c r="U28" s="40">
        <v>0</v>
      </c>
      <c r="V28" s="40">
        <v>0</v>
      </c>
      <c r="W28" s="40">
        <v>0</v>
      </c>
      <c r="X28" s="40">
        <v>0</v>
      </c>
      <c r="Y28" s="40">
        <v>0</v>
      </c>
      <c r="Z28" s="40">
        <v>0</v>
      </c>
      <c r="AA28" s="40">
        <v>0</v>
      </c>
    </row>
    <row r="29" spans="1:27" x14ac:dyDescent="0.25">
      <c r="A29" s="41" t="s">
        <v>122</v>
      </c>
      <c r="B29" s="44" t="s">
        <v>121</v>
      </c>
      <c r="C29">
        <v>43755.7</v>
      </c>
      <c r="D29">
        <v>4168.53</v>
      </c>
      <c r="E29">
        <v>9047.4</v>
      </c>
      <c r="F29">
        <v>0</v>
      </c>
      <c r="G29">
        <v>5146.83</v>
      </c>
      <c r="H29">
        <v>48203.92</v>
      </c>
      <c r="I29">
        <v>0</v>
      </c>
      <c r="J29">
        <v>358070.38</v>
      </c>
      <c r="K29">
        <v>58133.95</v>
      </c>
      <c r="L29">
        <v>0</v>
      </c>
      <c r="M29">
        <v>2108.88</v>
      </c>
      <c r="N29">
        <v>0</v>
      </c>
      <c r="O29" s="40">
        <v>0</v>
      </c>
      <c r="P29" s="40">
        <v>0</v>
      </c>
      <c r="Q29" s="40">
        <v>0</v>
      </c>
      <c r="R29" s="40">
        <v>0</v>
      </c>
      <c r="S29" s="40">
        <v>0</v>
      </c>
      <c r="T29" s="40">
        <v>0</v>
      </c>
      <c r="U29" s="40">
        <v>0</v>
      </c>
      <c r="V29" s="40">
        <v>0</v>
      </c>
      <c r="W29" s="40">
        <v>0</v>
      </c>
      <c r="X29" s="40">
        <v>0</v>
      </c>
      <c r="Y29" s="40">
        <v>0</v>
      </c>
      <c r="Z29" s="40">
        <v>0</v>
      </c>
      <c r="AA29" s="40">
        <v>0</v>
      </c>
    </row>
    <row r="30" spans="1:27" x14ac:dyDescent="0.25">
      <c r="A30" s="41" t="s">
        <v>124</v>
      </c>
      <c r="B30" s="44" t="s">
        <v>123</v>
      </c>
      <c r="C30">
        <v>0</v>
      </c>
      <c r="D30">
        <v>956.74</v>
      </c>
      <c r="E30">
        <v>0</v>
      </c>
      <c r="F30">
        <v>0</v>
      </c>
      <c r="G30">
        <v>5655.9</v>
      </c>
      <c r="H30">
        <v>6087.61</v>
      </c>
      <c r="I30">
        <v>0</v>
      </c>
      <c r="J30">
        <v>183162.28</v>
      </c>
      <c r="K30">
        <v>6511.25</v>
      </c>
      <c r="L30">
        <v>28800</v>
      </c>
      <c r="M30">
        <v>0</v>
      </c>
      <c r="N30">
        <v>24845.94</v>
      </c>
      <c r="O30" s="40">
        <v>0</v>
      </c>
      <c r="P30" s="40">
        <v>0</v>
      </c>
      <c r="Q30" s="40">
        <v>0</v>
      </c>
      <c r="R30" s="40">
        <v>0</v>
      </c>
      <c r="S30" s="40">
        <v>0</v>
      </c>
      <c r="T30" s="40">
        <v>0</v>
      </c>
      <c r="U30" s="40">
        <v>0</v>
      </c>
      <c r="V30" s="40">
        <v>0</v>
      </c>
      <c r="W30" s="40">
        <v>0</v>
      </c>
      <c r="X30" s="40">
        <v>0</v>
      </c>
      <c r="Y30" s="40">
        <v>0</v>
      </c>
      <c r="Z30" s="40">
        <v>0</v>
      </c>
      <c r="AA30" s="40">
        <v>0</v>
      </c>
    </row>
    <row r="31" spans="1:27" x14ac:dyDescent="0.25">
      <c r="A31" s="41" t="s">
        <v>126</v>
      </c>
      <c r="B31" s="44" t="s">
        <v>125</v>
      </c>
      <c r="C31">
        <v>13605.54</v>
      </c>
      <c r="D31">
        <v>0</v>
      </c>
      <c r="E31">
        <v>0</v>
      </c>
      <c r="F31">
        <v>0</v>
      </c>
      <c r="G31">
        <v>0</v>
      </c>
      <c r="H31">
        <v>94946.71</v>
      </c>
      <c r="I31">
        <v>0</v>
      </c>
      <c r="J31">
        <v>227888.2</v>
      </c>
      <c r="K31">
        <v>118042.06</v>
      </c>
      <c r="L31">
        <v>0</v>
      </c>
      <c r="M31">
        <v>29911.23</v>
      </c>
      <c r="N31">
        <v>0</v>
      </c>
      <c r="O31" s="40">
        <v>0</v>
      </c>
      <c r="P31" s="40">
        <v>0</v>
      </c>
      <c r="Q31" s="40">
        <v>0</v>
      </c>
      <c r="R31" s="40">
        <v>0</v>
      </c>
      <c r="S31" s="40">
        <v>0</v>
      </c>
      <c r="T31" s="40">
        <v>0</v>
      </c>
      <c r="U31" s="40">
        <v>0</v>
      </c>
      <c r="V31" s="40">
        <v>0</v>
      </c>
      <c r="W31" s="40">
        <v>0</v>
      </c>
      <c r="X31" s="40">
        <v>0</v>
      </c>
      <c r="Y31" s="40">
        <v>0</v>
      </c>
      <c r="Z31" s="40">
        <v>0</v>
      </c>
      <c r="AA31" s="40">
        <v>0</v>
      </c>
    </row>
    <row r="32" spans="1:27" x14ac:dyDescent="0.25">
      <c r="A32" s="41"/>
    </row>
  </sheetData>
  <sheetProtection selectLockedCells="1"/>
  <autoFilter ref="A1:P1" xr:uid="{880F73B4-F353-4994-AABF-A93BC8F2437C}"/>
  <sortState xmlns:xlrd2="http://schemas.microsoft.com/office/spreadsheetml/2017/richdata2" ref="A3:B31">
    <sortCondition ref="B3:B31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A4E9D8B9AE294BB8664582FC3229C4" ma:contentTypeVersion="3" ma:contentTypeDescription="Create a new document." ma:contentTypeScope="" ma:versionID="cf1e4c4ca9d7da6aad23c111eea9510d">
  <xsd:schema xmlns:xsd="http://www.w3.org/2001/XMLSchema" xmlns:xs="http://www.w3.org/2001/XMLSchema" xmlns:p="http://schemas.microsoft.com/office/2006/metadata/properties" xmlns:ns1="http://schemas.microsoft.com/sharepoint/v3" xmlns:ns2="a7af8e22-4aad-4637-bdfe-8881feb25ebc" targetNamespace="http://schemas.microsoft.com/office/2006/metadata/properties" ma:root="true" ma:fieldsID="333eeef662f33d827901a6908d0661d8" ns1:_="" ns2:_="">
    <xsd:import namespace="http://schemas.microsoft.com/sharepoint/v3"/>
    <xsd:import namespace="a7af8e22-4aad-4637-bdfe-8881feb25eb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f8e22-4aad-4637-bdfe-8881feb25e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StartDate xmlns="http://schemas.microsoft.com/sharepoint/v3" xsi:nil="true"/>
    <PublishingExpiration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5C94722-EB37-4435-80E3-31BAAD04E31E}"/>
</file>

<file path=customXml/itemProps2.xml><?xml version="1.0" encoding="utf-8"?>
<ds:datastoreItem xmlns:ds="http://schemas.openxmlformats.org/officeDocument/2006/customXml" ds:itemID="{0CEB278D-C296-4896-8F2D-3BC87CE27A00}"/>
</file>

<file path=customXml/itemProps3.xml><?xml version="1.0" encoding="utf-8"?>
<ds:datastoreItem xmlns:ds="http://schemas.openxmlformats.org/officeDocument/2006/customXml" ds:itemID="{29AF578D-660A-42C8-A4B4-8B456320A8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Non-Public Schools</vt:lpstr>
      <vt:lpstr>PIMS Input Page</vt:lpstr>
      <vt:lpstr>IUs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EANS Reporting Collection District Fact</dc:title>
  <dc:creator>Rodrigues, Ken</dc:creator>
  <cp:lastModifiedBy>McCann, Ashley</cp:lastModifiedBy>
  <dcterms:created xsi:type="dcterms:W3CDTF">2022-02-24T14:41:44Z</dcterms:created>
  <dcterms:modified xsi:type="dcterms:W3CDTF">2024-02-14T21:20:57Z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0x01010063A4E9D8B9AE294BB8664582FC3229C4</vt:lpwstr>
  </property>
</Properties>
</file>