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B43CE497-D438-48DD-B39E-81DC529BF56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DE-363 Data Entry" sheetId="3" r:id="rId1"/>
    <sheet name="PDE-363 Printable Report" sheetId="2" r:id="rId2"/>
  </sheets>
  <definedNames>
    <definedName name="_Exp1200">'PDE-363 Data Entry'!$B$24</definedName>
    <definedName name="_Exp1500">'PDE-363 Data Entry'!$B$27</definedName>
    <definedName name="_Exp1600">'PDE-363 Data Entry'!$B$28</definedName>
    <definedName name="_Exp1700">'PDE-363 Data Entry'!$B$29</definedName>
    <definedName name="_Exp2700">'PDE-363 Data Entry'!$B$38</definedName>
    <definedName name="_Exp4000">'PDE-363 Data Entry'!$B$42</definedName>
    <definedName name="_Exp5000">'PDE-363 Data Entry'!$B$43</definedName>
    <definedName name="_Rev7505">'PDE-363 Data Entry'!$B$44</definedName>
    <definedName name="ADM_16Percent">'PDE-363 Printable Report'!$H$40</definedName>
    <definedName name="ADM_Spec">'PDE-363 Data Entry'!$B$15</definedName>
    <definedName name="ADM_Total">'PDE-363 Data Entry'!$B$14</definedName>
    <definedName name="AUN">'PDE-363 Data Entry'!$B$7</definedName>
    <definedName name="ContactPerson">'PDE-363 Data Entry'!$B$8</definedName>
    <definedName name="County">'PDE-363 Data Entry'!$B$6</definedName>
    <definedName name="Email1">'PDE-363 Data Entry'!$B$9</definedName>
    <definedName name="Email2">'PDE-363 Data Entry'!$G$9</definedName>
    <definedName name="Exp1100F">'PDE-363 Data Entry'!$B$23</definedName>
    <definedName name="Exp1200F">'PDE-363 Data Entry'!$B$47</definedName>
    <definedName name="Exp1280S">'PDE-363 Data Entry'!$B$48</definedName>
    <definedName name="Exp1300F">'PDE-363 Data Entry'!$B$25</definedName>
    <definedName name="Exp1400F">'PDE-363 Data Entry'!$B$26</definedName>
    <definedName name="Exp1800F">'PDE-363 Data Entry'!$B$30</definedName>
    <definedName name="Exp1800PreK">'PDE-363 Data Entry'!$B$31</definedName>
    <definedName name="Exp2100F">'PDE-363 Data Entry'!$B$32</definedName>
    <definedName name="Exp2200F">'PDE-363 Data Entry'!$B$33</definedName>
    <definedName name="Exp2300F">'PDE-363 Data Entry'!$B$34</definedName>
    <definedName name="Exp2400F">'PDE-363 Data Entry'!$B$35</definedName>
    <definedName name="Exp2500F">'PDE-363 Data Entry'!$B$36</definedName>
    <definedName name="Exp2600F">'PDE-363 Data Entry'!$B$37</definedName>
    <definedName name="Exp2800F">'PDE-363 Data Entry'!$B$39</definedName>
    <definedName name="Exp2900F">'PDE-363 Data Entry'!$B$40</definedName>
    <definedName name="Exp3000F">'PDE-363 Data Entry'!$B$41</definedName>
    <definedName name="Extension">'PDE-363 Data Entry'!$F$10</definedName>
    <definedName name="Nonspecial">'PDE-363 Printable Report'!$K$28</definedName>
    <definedName name="NS_SelExp">'PDE-363 Printable Report'!$K$23</definedName>
    <definedName name="S_SelExp">'PDE-363 Printable Report'!$H$37</definedName>
    <definedName name="SDName">'PDE-363 Data Entry'!$B$5</definedName>
    <definedName name="Special1">'PDE-363 Printable Report'!$H$45</definedName>
    <definedName name="Special2">'PDE-363 Printable Report'!$H$48:$I$49</definedName>
    <definedName name="Telephone">'PDE-363 Data Entry'!$B$10</definedName>
    <definedName name="TotalDed">'PDE-363 Printable Report'!$K$118</definedName>
    <definedName name="TotalExp">'PDE-363 Data Entry'!$B$19</definedName>
    <definedName name="TotalSpecDed">'PDE-363 Printable Report'!$K$127</definedName>
    <definedName name="Year1">'PDE-363 Data Entry'!$B$4</definedName>
    <definedName name="Year2">'PDE-363 Data Entry'!$D$4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H43" i="2" l="1"/>
  <c r="A15" i="3"/>
  <c r="A14" i="3"/>
  <c r="I116" i="2" l="1"/>
  <c r="B14" i="2" l="1"/>
  <c r="I125" i="2" l="1"/>
  <c r="I123" i="2"/>
  <c r="I90" i="2"/>
  <c r="I88" i="2"/>
  <c r="I82" i="2"/>
  <c r="K19" i="2"/>
  <c r="I76" i="2"/>
  <c r="I80" i="2"/>
  <c r="I94" i="2"/>
  <c r="I104" i="2"/>
  <c r="I114" i="2"/>
  <c r="I78" i="2"/>
  <c r="I84" i="2"/>
  <c r="I86" i="2"/>
  <c r="I92" i="2"/>
  <c r="I96" i="2"/>
  <c r="I98" i="2"/>
  <c r="I100" i="2"/>
  <c r="I102" i="2"/>
  <c r="I106" i="2"/>
  <c r="I108" i="2"/>
  <c r="I110" i="2"/>
  <c r="I112" i="2"/>
  <c r="H25" i="2"/>
  <c r="H40" i="2" s="1"/>
  <c r="I74" i="2"/>
  <c r="K9" i="2"/>
  <c r="B3" i="2"/>
  <c r="H33" i="2"/>
  <c r="K62" i="2"/>
  <c r="K65" i="2"/>
  <c r="H65" i="2"/>
  <c r="B65" i="2"/>
  <c r="H9" i="2"/>
  <c r="B9" i="2"/>
  <c r="K7" i="2"/>
  <c r="H7" i="2"/>
  <c r="B7" i="2"/>
  <c r="K127" i="2" l="1"/>
  <c r="H35" i="2" s="1"/>
  <c r="H37" i="2" s="1"/>
  <c r="K118" i="2"/>
  <c r="K21" i="2" s="1"/>
  <c r="K23" i="2" s="1"/>
  <c r="K28" i="2" s="1"/>
  <c r="H48" i="2" l="1"/>
  <c r="H45" i="2"/>
  <c r="K51" i="2" s="1"/>
  <c r="K54" i="2" l="1"/>
</calcChain>
</file>

<file path=xl/sharedStrings.xml><?xml version="1.0" encoding="utf-8"?>
<sst xmlns="http://schemas.openxmlformats.org/spreadsheetml/2006/main" count="125" uniqueCount="116">
  <si>
    <t>Calculation of Selected Expenditures Per Average Daily Membership</t>
  </si>
  <si>
    <t>Provide a copy of this form to each charter school in which residents of the school district are enrolled.</t>
  </si>
  <si>
    <t>Funding for Charter Schools</t>
  </si>
  <si>
    <t xml:space="preserve"> School District Name</t>
  </si>
  <si>
    <t xml:space="preserve"> Contact Person</t>
  </si>
  <si>
    <t xml:space="preserve"> Signature of Superintendent</t>
  </si>
  <si>
    <t xml:space="preserve"> County Name</t>
  </si>
  <si>
    <t xml:space="preserve"> E-mail Address</t>
  </si>
  <si>
    <t xml:space="preserve"> AUN</t>
  </si>
  <si>
    <t xml:space="preserve"> Date</t>
  </si>
  <si>
    <t xml:space="preserve"> TOTAL EXPENDITURES</t>
  </si>
  <si>
    <t>(a)</t>
  </si>
  <si>
    <t>(b)</t>
  </si>
  <si>
    <t>(c)</t>
  </si>
  <si>
    <t xml:space="preserve">  (d)</t>
  </si>
  <si>
    <t>(e)</t>
  </si>
  <si>
    <t xml:space="preserve">  (f)</t>
  </si>
  <si>
    <t xml:space="preserve"> 1200 SPECIAL EDUCATION EXPENDITURES</t>
  </si>
  <si>
    <t xml:space="preserve">  (g)</t>
  </si>
  <si>
    <t>TOTAL DEDUCTIONS</t>
  </si>
  <si>
    <t xml:space="preserve"> DEDUCTIONS FROM TOTAL EXPENDITURES</t>
  </si>
  <si>
    <t>School District Name</t>
  </si>
  <si>
    <t>County Name</t>
  </si>
  <si>
    <t>AUN</t>
  </si>
  <si>
    <t>Contact Person</t>
  </si>
  <si>
    <t>E-mail Address</t>
  </si>
  <si>
    <t>@</t>
  </si>
  <si>
    <t>Expenditure Data</t>
  </si>
  <si>
    <t>Contact Information</t>
  </si>
  <si>
    <t>x</t>
  </si>
  <si>
    <t>Average Daily Membership</t>
  </si>
  <si>
    <t>Total Expenditures</t>
  </si>
  <si>
    <t>-</t>
  </si>
  <si>
    <t xml:space="preserve">  (h)</t>
  </si>
  <si>
    <t xml:space="preserve"> DEDUCTIONS FROM SPECIAL EDUCATION EXPENDITURES</t>
  </si>
  <si>
    <t>TOTAL SPECIAL EDUCATION DEDUCTIONS</t>
  </si>
  <si>
    <t>(g)</t>
  </si>
  <si>
    <t>Deductions from Total Expenditures</t>
  </si>
  <si>
    <t>Deductions from Special Education Expenditures</t>
  </si>
  <si>
    <t>Telephone Number and Extension  (example: 717-787-5423)</t>
  </si>
  <si>
    <t>1200   Special Education</t>
  </si>
  <si>
    <t>1500   Nonpublic School Programs</t>
  </si>
  <si>
    <t>1600   Adult Education Programs</t>
  </si>
  <si>
    <t>1700   Community / Junior College Programs</t>
  </si>
  <si>
    <t>2700   Student Transportation Services</t>
  </si>
  <si>
    <t>4000   Facilities Acquisition, Construction and Improvement</t>
  </si>
  <si>
    <t>5000   Other Financing Uses</t>
  </si>
  <si>
    <t>1100   Regular Education  (federal only)</t>
  </si>
  <si>
    <t>1300   Vocational Education  (federal only)</t>
  </si>
  <si>
    <t>1400   Other Instructional Programs  (federal only)</t>
  </si>
  <si>
    <t>1800   Prekindergarten  (federal only)</t>
  </si>
  <si>
    <t>1800   Prekindergarten  (state PreK counts only)</t>
  </si>
  <si>
    <t>2100   Pupil Personnel  (federal only)</t>
  </si>
  <si>
    <t>2200   Instructional Staff  (federal only)</t>
  </si>
  <si>
    <t>2300   Administration  (federal only)</t>
  </si>
  <si>
    <t>2400   Pupil Health  (federal only)</t>
  </si>
  <si>
    <t>2500   Business  (federal only)</t>
  </si>
  <si>
    <t>2600   Operation and Maint. of Plant  (federal only)</t>
  </si>
  <si>
    <t>2700   Student Transportation</t>
  </si>
  <si>
    <t>2800   Central  (federal only)</t>
  </si>
  <si>
    <t>2900   Other Support  (federal only)</t>
  </si>
  <si>
    <t>3000   Operation of Noninstructional  (federal only)</t>
  </si>
  <si>
    <t>1200   Special Education  (federal only)</t>
  </si>
  <si>
    <t>1280   Early Intervention  (state only)</t>
  </si>
  <si>
    <t>4000   Facilities Acquisition, Constr. and Improvement</t>
  </si>
  <si>
    <t>Calculation based on budgeted expenditures and average daily membership</t>
  </si>
  <si>
    <r>
      <t>1100   Regular Education</t>
    </r>
    <r>
      <rPr>
        <i/>
        <sz val="9"/>
        <color indexed="18"/>
        <rFont val="Calibri"/>
        <family val="2"/>
        <scheme val="minor"/>
      </rPr>
      <t xml:space="preserve">  </t>
    </r>
    <r>
      <rPr>
        <i/>
        <sz val="9"/>
        <color indexed="12"/>
        <rFont val="Calibri"/>
        <family val="2"/>
        <scheme val="minor"/>
      </rPr>
      <t>(federal only)</t>
    </r>
  </si>
  <si>
    <r>
      <t>1300   Vocational Education</t>
    </r>
    <r>
      <rPr>
        <i/>
        <sz val="9"/>
        <color indexed="18"/>
        <rFont val="Calibri"/>
        <family val="2"/>
        <scheme val="minor"/>
      </rPr>
      <t xml:space="preserve">  </t>
    </r>
    <r>
      <rPr>
        <i/>
        <sz val="9"/>
        <color indexed="12"/>
        <rFont val="Calibri"/>
        <family val="2"/>
        <scheme val="minor"/>
      </rPr>
      <t>(federal only)</t>
    </r>
  </si>
  <si>
    <r>
      <t>1400   Other Instructional Programs</t>
    </r>
    <r>
      <rPr>
        <i/>
        <sz val="9"/>
        <color indexed="12"/>
        <rFont val="Calibri"/>
        <family val="2"/>
        <scheme val="minor"/>
      </rPr>
      <t xml:space="preserve">  (federal only)</t>
    </r>
  </si>
  <si>
    <r>
      <t>1800   Prekindergarten</t>
    </r>
    <r>
      <rPr>
        <i/>
        <sz val="9"/>
        <color indexed="12"/>
        <rFont val="Calibri"/>
        <family val="2"/>
        <scheme val="minor"/>
      </rPr>
      <t xml:space="preserve">  (federal only)</t>
    </r>
  </si>
  <si>
    <r>
      <t>1800   Prekindergarten</t>
    </r>
    <r>
      <rPr>
        <i/>
        <sz val="9"/>
        <color indexed="12"/>
        <rFont val="Calibri"/>
        <family val="2"/>
        <scheme val="minor"/>
      </rPr>
      <t xml:space="preserve">  (state PreK counts only)</t>
    </r>
  </si>
  <si>
    <r>
      <t>2100   Pupil Personnel</t>
    </r>
    <r>
      <rPr>
        <i/>
        <sz val="9"/>
        <rFont val="Calibri"/>
        <family val="2"/>
        <scheme val="minor"/>
      </rPr>
      <t xml:space="preserve">  </t>
    </r>
    <r>
      <rPr>
        <i/>
        <sz val="9"/>
        <color indexed="12"/>
        <rFont val="Calibri"/>
        <family val="2"/>
        <scheme val="minor"/>
      </rPr>
      <t>(federal only)</t>
    </r>
  </si>
  <si>
    <r>
      <t>2200   Instructional Staff</t>
    </r>
    <r>
      <rPr>
        <i/>
        <sz val="9"/>
        <rFont val="Calibri"/>
        <family val="2"/>
        <scheme val="minor"/>
      </rPr>
      <t xml:space="preserve">  </t>
    </r>
    <r>
      <rPr>
        <i/>
        <sz val="9"/>
        <color indexed="12"/>
        <rFont val="Calibri"/>
        <family val="2"/>
        <scheme val="minor"/>
      </rPr>
      <t>(federal only)</t>
    </r>
  </si>
  <si>
    <r>
      <t>2300   Administration</t>
    </r>
    <r>
      <rPr>
        <i/>
        <sz val="9"/>
        <rFont val="Calibri"/>
        <family val="2"/>
        <scheme val="minor"/>
      </rPr>
      <t xml:space="preserve">  </t>
    </r>
    <r>
      <rPr>
        <i/>
        <sz val="9"/>
        <color indexed="12"/>
        <rFont val="Calibri"/>
        <family val="2"/>
        <scheme val="minor"/>
      </rPr>
      <t>(federal only)</t>
    </r>
  </si>
  <si>
    <r>
      <t>2400   Pupil Health</t>
    </r>
    <r>
      <rPr>
        <i/>
        <sz val="9"/>
        <rFont val="Calibri"/>
        <family val="2"/>
        <scheme val="minor"/>
      </rPr>
      <t xml:space="preserve">  </t>
    </r>
    <r>
      <rPr>
        <i/>
        <sz val="9"/>
        <color indexed="12"/>
        <rFont val="Calibri"/>
        <family val="2"/>
        <scheme val="minor"/>
      </rPr>
      <t>(federal only)</t>
    </r>
  </si>
  <si>
    <r>
      <t>2500   Business</t>
    </r>
    <r>
      <rPr>
        <i/>
        <sz val="9"/>
        <rFont val="Calibri"/>
        <family val="2"/>
        <scheme val="minor"/>
      </rPr>
      <t xml:space="preserve">  </t>
    </r>
    <r>
      <rPr>
        <i/>
        <sz val="9"/>
        <color indexed="12"/>
        <rFont val="Calibri"/>
        <family val="2"/>
        <scheme val="minor"/>
      </rPr>
      <t>(federal only)</t>
    </r>
  </si>
  <si>
    <r>
      <t>2600   Operation and Maintenance of Plant Services</t>
    </r>
    <r>
      <rPr>
        <i/>
        <sz val="9"/>
        <rFont val="Calibri"/>
        <family val="2"/>
        <scheme val="minor"/>
      </rPr>
      <t xml:space="preserve">  </t>
    </r>
    <r>
      <rPr>
        <i/>
        <sz val="9"/>
        <color indexed="12"/>
        <rFont val="Calibri"/>
        <family val="2"/>
        <scheme val="minor"/>
      </rPr>
      <t>(federal only)</t>
    </r>
  </si>
  <si>
    <r>
      <t>2800   Central</t>
    </r>
    <r>
      <rPr>
        <i/>
        <sz val="9"/>
        <rFont val="Calibri"/>
        <family val="2"/>
        <scheme val="minor"/>
      </rPr>
      <t xml:space="preserve">  </t>
    </r>
    <r>
      <rPr>
        <i/>
        <sz val="9"/>
        <color indexed="12"/>
        <rFont val="Calibri"/>
        <family val="2"/>
        <scheme val="minor"/>
      </rPr>
      <t>(federal only)</t>
    </r>
  </si>
  <si>
    <r>
      <t>2900   Other Support Services</t>
    </r>
    <r>
      <rPr>
        <i/>
        <sz val="9"/>
        <rFont val="Calibri"/>
        <family val="2"/>
        <scheme val="minor"/>
      </rPr>
      <t xml:space="preserve">  </t>
    </r>
    <r>
      <rPr>
        <i/>
        <sz val="9"/>
        <color indexed="12"/>
        <rFont val="Calibri"/>
        <family val="2"/>
        <scheme val="minor"/>
      </rPr>
      <t>(federal only)</t>
    </r>
  </si>
  <si>
    <r>
      <t>3000   Operation of Noninstructional Services</t>
    </r>
    <r>
      <rPr>
        <i/>
        <sz val="9"/>
        <rFont val="Calibri"/>
        <family val="2"/>
        <scheme val="minor"/>
      </rPr>
      <t xml:space="preserve">  </t>
    </r>
    <r>
      <rPr>
        <i/>
        <sz val="9"/>
        <color indexed="12"/>
        <rFont val="Calibri"/>
        <family val="2"/>
        <scheme val="minor"/>
      </rPr>
      <t>(federal only)</t>
    </r>
  </si>
  <si>
    <r>
      <t>1200   Special Education</t>
    </r>
    <r>
      <rPr>
        <i/>
        <sz val="9"/>
        <color indexed="18"/>
        <rFont val="Calibri"/>
        <family val="2"/>
        <scheme val="minor"/>
      </rPr>
      <t xml:space="preserve">  </t>
    </r>
    <r>
      <rPr>
        <i/>
        <sz val="9"/>
        <color indexed="12"/>
        <rFont val="Calibri"/>
        <family val="2"/>
        <scheme val="minor"/>
      </rPr>
      <t>(federal only)</t>
    </r>
  </si>
  <si>
    <r>
      <t>1280   Early Intervention</t>
    </r>
    <r>
      <rPr>
        <i/>
        <sz val="9"/>
        <color indexed="18"/>
        <rFont val="Calibri"/>
        <family val="2"/>
        <scheme val="minor"/>
      </rPr>
      <t xml:space="preserve">  </t>
    </r>
    <r>
      <rPr>
        <i/>
        <sz val="9"/>
        <color indexed="12"/>
        <rFont val="Calibri"/>
        <family val="2"/>
        <scheme val="minor"/>
      </rPr>
      <t>(state only)</t>
    </r>
  </si>
  <si>
    <r>
      <t xml:space="preserve">Fiscal Year  (example: 2024 </t>
    </r>
    <r>
      <rPr>
        <b/>
        <sz val="11"/>
        <rFont val="Calibri"/>
        <family val="2"/>
        <scheme val="minor"/>
      </rPr>
      <t>-</t>
    </r>
    <r>
      <rPr>
        <sz val="9"/>
        <rFont val="Calibri"/>
        <family val="2"/>
        <scheme val="minor"/>
      </rPr>
      <t xml:space="preserve"> 2025)</t>
    </r>
  </si>
  <si>
    <t>PDE-363 Data Entry</t>
  </si>
  <si>
    <r>
      <t xml:space="preserve"> </t>
    </r>
    <r>
      <rPr>
        <i/>
        <sz val="9"/>
        <rFont val="Calibri"/>
        <family val="2"/>
        <scheme val="minor"/>
      </rPr>
      <t>Minus</t>
    </r>
    <r>
      <rPr>
        <sz val="9"/>
        <rFont val="Calibri"/>
        <family val="2"/>
        <scheme val="minor"/>
      </rPr>
      <t xml:space="preserve"> TOTAL DEDUCTIONS   </t>
    </r>
    <r>
      <rPr>
        <sz val="8"/>
        <rFont val="Calibri"/>
        <family val="2"/>
        <scheme val="minor"/>
      </rPr>
      <t>(see page 2)</t>
    </r>
  </si>
  <si>
    <r>
      <t xml:space="preserve"> SELECTED EXPENDITURES   </t>
    </r>
    <r>
      <rPr>
        <sz val="8"/>
        <rFont val="Calibri"/>
        <family val="2"/>
        <scheme val="minor"/>
      </rPr>
      <t>(a - b)</t>
    </r>
  </si>
  <si>
    <r>
      <t xml:space="preserve">      FUNDING FOR NONSPECIAL EDUCATION STUDENTS</t>
    </r>
    <r>
      <rPr>
        <sz val="8"/>
        <rFont val="Calibri"/>
        <family val="2"/>
        <scheme val="minor"/>
      </rPr>
      <t xml:space="preserve">   (c / d)</t>
    </r>
  </si>
  <si>
    <r>
      <t xml:space="preserve"> </t>
    </r>
    <r>
      <rPr>
        <i/>
        <sz val="9"/>
        <rFont val="Calibri"/>
        <family val="2"/>
        <scheme val="minor"/>
      </rPr>
      <t>Minus</t>
    </r>
    <r>
      <rPr>
        <sz val="9"/>
        <rFont val="Calibri"/>
        <family val="2"/>
        <scheme val="minor"/>
      </rPr>
      <t xml:space="preserve"> SPECIAL EDUCATION DEDUCTIONS   </t>
    </r>
    <r>
      <rPr>
        <sz val="8"/>
        <rFont val="Calibri"/>
        <family val="2"/>
        <scheme val="minor"/>
      </rPr>
      <t>(see page 2)</t>
    </r>
  </si>
  <si>
    <r>
      <t xml:space="preserve"> SELECTED EXPENDITURES   </t>
    </r>
    <r>
      <rPr>
        <sz val="8"/>
        <rFont val="Calibri"/>
        <family val="2"/>
        <scheme val="minor"/>
      </rPr>
      <t>(f - g)</t>
    </r>
  </si>
  <si>
    <r>
      <t xml:space="preserve">1700   Community </t>
    </r>
    <r>
      <rPr>
        <sz val="10"/>
        <rFont val="Calibri"/>
        <family val="2"/>
        <scheme val="minor"/>
      </rPr>
      <t>/</t>
    </r>
    <r>
      <rPr>
        <sz val="9"/>
        <rFont val="Calibri"/>
        <family val="2"/>
        <scheme val="minor"/>
      </rPr>
      <t xml:space="preserve"> Junior College Programs</t>
    </r>
  </si>
  <si>
    <t>PDE-363 (8/2024)</t>
  </si>
  <si>
    <t xml:space="preserve"> TOTAL AVERAGE DAILY MEMBERSHIP (ADM)</t>
  </si>
  <si>
    <t xml:space="preserve">  (i.1)</t>
  </si>
  <si>
    <t xml:space="preserve"> SPECIAL EDUCATION ADM</t>
  </si>
  <si>
    <t xml:space="preserve">  (i.2)</t>
  </si>
  <si>
    <t xml:space="preserve">  (j.1)</t>
  </si>
  <si>
    <t xml:space="preserve">  (j.2)</t>
  </si>
  <si>
    <t>(k.1)</t>
  </si>
  <si>
    <t>(k.2)</t>
  </si>
  <si>
    <t xml:space="preserve"> Telephone Number and Ext.</t>
  </si>
  <si>
    <r>
      <t xml:space="preserve">      </t>
    </r>
    <r>
      <rPr>
        <b/>
        <i/>
        <sz val="10"/>
        <rFont val="Calibri"/>
        <family val="2"/>
        <scheme val="minor"/>
      </rPr>
      <t>FUNDING FOR NONSPECIAL EDUCATION STUDENTS</t>
    </r>
    <r>
      <rPr>
        <sz val="9"/>
        <rFont val="Calibri"/>
        <family val="2"/>
        <scheme val="minor"/>
      </rPr>
      <t xml:space="preserve">   </t>
    </r>
    <r>
      <rPr>
        <sz val="8"/>
        <rFont val="Calibri"/>
        <family val="2"/>
        <scheme val="minor"/>
      </rPr>
      <t>(c / d)</t>
    </r>
  </si>
  <si>
    <r>
      <t xml:space="preserve">      </t>
    </r>
    <r>
      <rPr>
        <b/>
        <i/>
        <sz val="10"/>
        <rFont val="Calibri"/>
        <family val="2"/>
        <scheme val="minor"/>
      </rPr>
      <t>FUNDING FOR SPECIAL EDUCATION STUDENTS</t>
    </r>
    <r>
      <rPr>
        <sz val="9"/>
        <rFont val="Calibri"/>
        <family val="2"/>
        <scheme val="minor"/>
      </rPr>
      <t xml:space="preserve">   </t>
    </r>
    <r>
      <rPr>
        <sz val="8"/>
        <rFont val="Calibri"/>
        <family val="2"/>
        <scheme val="minor"/>
      </rPr>
      <t>(e + j.1)</t>
    </r>
  </si>
  <si>
    <t>NONSPECIAL EDUCATION STUDENTS</t>
  </si>
  <si>
    <t>SPECIAL EDUCATION STUDENTS</t>
  </si>
  <si>
    <r>
      <t xml:space="preserve"> TOTAL AVERAGE DAILY MEMBERSHIP (ADM)
  </t>
    </r>
    <r>
      <rPr>
        <i/>
        <sz val="9"/>
        <rFont val="Calibri"/>
        <family val="2"/>
        <scheme val="minor"/>
      </rPr>
      <t>multiplied by</t>
    </r>
    <r>
      <rPr>
        <sz val="9"/>
        <rFont val="Calibri"/>
        <family val="2"/>
        <scheme val="minor"/>
      </rPr>
      <t xml:space="preserve">  0</t>
    </r>
    <r>
      <rPr>
        <b/>
        <sz val="9"/>
        <rFont val="Calibri"/>
        <family val="2"/>
        <scheme val="minor"/>
      </rPr>
      <t>.</t>
    </r>
    <r>
      <rPr>
        <sz val="9"/>
        <rFont val="Calibri"/>
        <family val="2"/>
        <scheme val="minor"/>
      </rPr>
      <t xml:space="preserve">16   </t>
    </r>
    <r>
      <rPr>
        <sz val="8"/>
        <rFont val="Calibri"/>
        <family val="2"/>
        <scheme val="minor"/>
      </rPr>
      <t>(d x 0.16)</t>
    </r>
  </si>
  <si>
    <r>
      <t xml:space="preserve"> SPECIAL EDUCATION EXPENDITURES </t>
    </r>
    <r>
      <rPr>
        <i/>
        <sz val="9"/>
        <rFont val="Calibri"/>
        <family val="2"/>
        <scheme val="minor"/>
      </rPr>
      <t>divided by</t>
    </r>
    <r>
      <rPr>
        <sz val="9"/>
        <rFont val="Calibri"/>
        <family val="2"/>
        <scheme val="minor"/>
      </rPr>
      <t xml:space="preserve">
  0.16 x TOTAL ADM   </t>
    </r>
    <r>
      <rPr>
        <sz val="8"/>
        <rFont val="Calibri"/>
        <family val="2"/>
        <scheme val="minor"/>
      </rPr>
      <t>(h / i.1)</t>
    </r>
  </si>
  <si>
    <r>
      <t xml:space="preserve"> SPECIAL EDUCATION EXPENDITURES </t>
    </r>
    <r>
      <rPr>
        <i/>
        <sz val="9"/>
        <rFont val="Calibri"/>
        <family val="2"/>
        <scheme val="minor"/>
      </rPr>
      <t>divided by</t>
    </r>
    <r>
      <rPr>
        <sz val="9"/>
        <rFont val="Calibri"/>
        <family val="2"/>
        <scheme val="minor"/>
      </rPr>
      <t xml:space="preserve">
  SPECIAL EDUCATION ADM   </t>
    </r>
    <r>
      <rPr>
        <sz val="8"/>
        <rFont val="Calibri"/>
        <family val="2"/>
        <scheme val="minor"/>
      </rPr>
      <t>(h / i.2)</t>
    </r>
  </si>
  <si>
    <t>NOTE: Only deduct the federal portion of expenditures if included in the Total Expenditures reported on line (a) on page 1.</t>
  </si>
  <si>
    <t>The following amounts are to be subtracted from the TOTAL EXPENDITURES reported on line (a). Deduct only the federal portion</t>
  </si>
  <si>
    <t xml:space="preserve"> of expenditures except for the following account codes:  1200, 1500, 1600, 1700, 1800, 2700, 4000 and 5000.</t>
  </si>
  <si>
    <r>
      <t xml:space="preserve">      </t>
    </r>
    <r>
      <rPr>
        <b/>
        <i/>
        <sz val="10"/>
        <rFont val="Calibri"/>
        <family val="2"/>
        <scheme val="minor"/>
      </rPr>
      <t>FUNDING FOR SPECIAL EDUCATION STUDENTS</t>
    </r>
    <r>
      <rPr>
        <sz val="9"/>
        <rFont val="Calibri"/>
        <family val="2"/>
        <scheme val="minor"/>
      </rPr>
      <t xml:space="preserve">   </t>
    </r>
    <r>
      <rPr>
        <sz val="8"/>
        <rFont val="Calibri"/>
        <family val="2"/>
        <scheme val="minor"/>
      </rPr>
      <t>(lesser of k.1 or e + j.2)</t>
    </r>
  </si>
  <si>
    <r>
      <t xml:space="preserve">        (Selected Expenditures per Total ADM for </t>
    </r>
    <r>
      <rPr>
        <b/>
        <sz val="9"/>
        <rFont val="Calibri"/>
        <family val="2"/>
        <scheme val="minor"/>
      </rPr>
      <t>All Charter Schools</t>
    </r>
    <r>
      <rPr>
        <sz val="9"/>
        <rFont val="Calibri"/>
        <family val="2"/>
        <scheme val="minor"/>
      </rPr>
      <t>)</t>
    </r>
  </si>
  <si>
    <t>75xx   Ready to Learn Block Grant (from online spreadsheet)</t>
  </si>
  <si>
    <t>75xx   Ready to Learn Block Grant</t>
  </si>
  <si>
    <r>
      <t xml:space="preserve">       </t>
    </r>
    <r>
      <rPr>
        <b/>
        <sz val="10"/>
        <color rgb="FF002060"/>
        <rFont val="Calibri"/>
        <family val="2"/>
        <scheme val="minor"/>
      </rPr>
      <t xml:space="preserve">Brick and Mortar Charter Schools </t>
    </r>
    <r>
      <rPr>
        <sz val="9.5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>(</t>
    </r>
    <r>
      <rPr>
        <i/>
        <sz val="9.5"/>
        <rFont val="Calibri"/>
        <family val="2"/>
        <scheme val="minor"/>
      </rPr>
      <t>and Cyber Charter Schools until 12/31/2024</t>
    </r>
    <r>
      <rPr>
        <i/>
        <sz val="9"/>
        <rFont val="Calibri"/>
        <family val="2"/>
        <scheme val="minor"/>
      </rPr>
      <t>)</t>
    </r>
  </si>
  <si>
    <r>
      <t xml:space="preserve">       </t>
    </r>
    <r>
      <rPr>
        <b/>
        <sz val="10"/>
        <color rgb="FF7030A0"/>
        <rFont val="Calibri"/>
        <family val="2"/>
        <scheme val="minor"/>
      </rPr>
      <t xml:space="preserve">Cyber Charter Schools </t>
    </r>
    <r>
      <rPr>
        <sz val="9.5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>(</t>
    </r>
    <r>
      <rPr>
        <i/>
        <sz val="9.5"/>
        <rFont val="Calibri"/>
        <family val="2"/>
        <scheme val="minor"/>
      </rPr>
      <t>after 1/1/2025</t>
    </r>
    <r>
      <rPr>
        <i/>
        <sz val="9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</si>
</sst>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0"/>
    <numFmt numFmtId="165" formatCode="&quot;$&quot;#,##0.00"/>
    <numFmt numFmtId="166" formatCode="&quot;$&quot;#,##0.00;[Red]\-&quot;$&quot;#,##0.00"/>
    <numFmt numFmtId="167" formatCode="[&lt;=9999999]###\-####;\(###\)\ ###\-####"/>
  </numFmts>
  <fonts count="36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12"/>
      <color indexed="16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16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u/>
      <sz val="10"/>
      <color indexed="16"/>
      <name val="Calibri"/>
      <family val="2"/>
      <scheme val="minor"/>
    </font>
    <font>
      <i/>
      <sz val="9"/>
      <color indexed="18"/>
      <name val="Calibri"/>
      <family val="2"/>
      <scheme val="minor"/>
    </font>
    <font>
      <i/>
      <sz val="9"/>
      <color indexed="12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9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sz val="9"/>
      <color indexed="18"/>
      <name val="Calibri"/>
      <family val="2"/>
      <scheme val="minor"/>
    </font>
    <font>
      <sz val="10"/>
      <name val="Calibri"/>
      <family val="2"/>
      <scheme val="minor"/>
    </font>
    <font>
      <sz val="8.5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indexed="16"/>
      <name val="Calibri"/>
      <family val="2"/>
      <scheme val="minor"/>
    </font>
    <font>
      <sz val="6"/>
      <name val="Calibri"/>
      <family val="2"/>
      <scheme val="minor"/>
    </font>
    <font>
      <b/>
      <i/>
      <sz val="10"/>
      <name val="Calibri"/>
      <family val="2"/>
      <scheme val="minor"/>
    </font>
    <font>
      <sz val="9.5"/>
      <name val="Calibri"/>
      <family val="2"/>
      <scheme val="minor"/>
    </font>
    <font>
      <b/>
      <sz val="11"/>
      <color indexed="16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i/>
      <sz val="9.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23"/>
      </left>
      <right style="thin">
        <color theme="0"/>
      </right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/>
      <bottom style="thin">
        <color indexed="23"/>
      </bottom>
      <diagonal/>
    </border>
    <border>
      <left style="thin">
        <color theme="0"/>
      </left>
      <right/>
      <top/>
      <bottom style="thin">
        <color indexed="23"/>
      </bottom>
      <diagonal/>
    </border>
    <border>
      <left/>
      <right/>
      <top style="thin">
        <color theme="0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55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 style="thin">
        <color indexed="55"/>
      </right>
      <top style="thin">
        <color indexed="55"/>
      </top>
      <bottom style="thin">
        <color theme="0"/>
      </bottom>
      <diagonal/>
    </border>
    <border>
      <left style="thin">
        <color indexed="55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55"/>
      </right>
      <top style="thin">
        <color theme="0"/>
      </top>
      <bottom style="thin">
        <color theme="0"/>
      </bottom>
      <diagonal/>
    </border>
    <border>
      <left style="thin">
        <color indexed="55"/>
      </left>
      <right style="thin">
        <color theme="0"/>
      </right>
      <top style="thin">
        <color theme="0"/>
      </top>
      <bottom style="thin">
        <color indexed="23"/>
      </bottom>
      <diagonal/>
    </border>
    <border>
      <left style="thin">
        <color theme="0"/>
      </left>
      <right style="thin">
        <color indexed="55"/>
      </right>
      <top style="thin">
        <color theme="0"/>
      </top>
      <bottom style="thin">
        <color indexed="23"/>
      </bottom>
      <diagonal/>
    </border>
    <border>
      <left style="thin">
        <color auto="1"/>
      </left>
      <right/>
      <top/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23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theme="6" tint="0.79998168889431442"/>
      </right>
      <top style="thin">
        <color auto="1"/>
      </top>
      <bottom style="thin">
        <color theme="6" tint="0.79998168889431442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auto="1"/>
      </top>
      <bottom style="thin">
        <color theme="6" tint="0.79998168889431442"/>
      </bottom>
      <diagonal/>
    </border>
    <border>
      <left style="thin">
        <color theme="6" tint="0.79998168889431442"/>
      </left>
      <right style="thin">
        <color indexed="64"/>
      </right>
      <top style="thin">
        <color auto="1"/>
      </top>
      <bottom style="thin">
        <color theme="6" tint="0.79998168889431442"/>
      </bottom>
      <diagonal/>
    </border>
    <border>
      <left style="thin">
        <color auto="1"/>
      </left>
      <right style="thin">
        <color theme="6" tint="0.79998168889431442"/>
      </right>
      <top style="thin">
        <color theme="6" tint="0.79998168889431442"/>
      </top>
      <bottom style="thin">
        <color indexed="64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indexed="64"/>
      </bottom>
      <diagonal/>
    </border>
    <border>
      <left style="thin">
        <color theme="6" tint="0.79998168889431442"/>
      </left>
      <right style="thin">
        <color indexed="64"/>
      </right>
      <top style="thin">
        <color theme="6" tint="0.79998168889431442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3">
    <xf numFmtId="0" fontId="0" fillId="0" borderId="0" xfId="0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1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/>
    </xf>
    <xf numFmtId="0" fontId="6" fillId="2" borderId="0" xfId="0" applyFont="1" applyFill="1" applyAlignment="1">
      <alignment horizontal="left" indent="1"/>
    </xf>
    <xf numFmtId="165" fontId="6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11" fillId="2" borderId="0" xfId="1" applyFont="1" applyFill="1" applyProtection="1">
      <protection hidden="1"/>
    </xf>
    <xf numFmtId="0" fontId="21" fillId="2" borderId="0" xfId="1" applyFont="1" applyFill="1" applyAlignment="1" applyProtection="1">
      <alignment horizontal="center"/>
      <protection hidden="1"/>
    </xf>
    <xf numFmtId="0" fontId="11" fillId="2" borderId="0" xfId="1" applyFont="1" applyFill="1" applyAlignment="1" applyProtection="1">
      <alignment horizontal="left"/>
      <protection hidden="1"/>
    </xf>
    <xf numFmtId="0" fontId="11" fillId="2" borderId="0" xfId="1" applyFont="1" applyFill="1" applyAlignment="1" applyProtection="1">
      <alignment vertical="top"/>
      <protection hidden="1"/>
    </xf>
    <xf numFmtId="0" fontId="11" fillId="2" borderId="1" xfId="0" applyFont="1" applyFill="1" applyBorder="1" applyAlignment="1" applyProtection="1">
      <alignment wrapText="1"/>
      <protection hidden="1"/>
    </xf>
    <xf numFmtId="0" fontId="11" fillId="2" borderId="2" xfId="0" applyFont="1" applyFill="1" applyBorder="1" applyAlignment="1" applyProtection="1">
      <alignment wrapText="1"/>
      <protection hidden="1"/>
    </xf>
    <xf numFmtId="0" fontId="11" fillId="2" borderId="0" xfId="0" applyFont="1" applyFill="1" applyAlignment="1" applyProtection="1">
      <alignment wrapText="1"/>
      <protection hidden="1"/>
    </xf>
    <xf numFmtId="0" fontId="11" fillId="2" borderId="3" xfId="0" applyFont="1" applyFill="1" applyBorder="1" applyAlignment="1" applyProtection="1">
      <alignment wrapText="1"/>
      <protection hidden="1"/>
    </xf>
    <xf numFmtId="0" fontId="23" fillId="2" borderId="0" xfId="0" applyFont="1" applyFill="1" applyAlignment="1" applyProtection="1">
      <alignment horizontal="right" wrapText="1"/>
      <protection hidden="1"/>
    </xf>
    <xf numFmtId="0" fontId="24" fillId="2" borderId="3" xfId="0" applyFont="1" applyFill="1" applyBorder="1" applyAlignment="1" applyProtection="1">
      <alignment horizontal="center" wrapText="1"/>
      <protection hidden="1"/>
    </xf>
    <xf numFmtId="0" fontId="6" fillId="2" borderId="0" xfId="1" applyFont="1" applyFill="1" applyProtection="1">
      <protection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24" fillId="2" borderId="0" xfId="0" applyFont="1" applyFill="1" applyAlignment="1" applyProtection="1">
      <alignment wrapText="1"/>
      <protection hidden="1"/>
    </xf>
    <xf numFmtId="0" fontId="11" fillId="2" borderId="5" xfId="0" applyFont="1" applyFill="1" applyBorder="1" applyAlignment="1" applyProtection="1">
      <alignment wrapText="1"/>
      <protection hidden="1"/>
    </xf>
    <xf numFmtId="0" fontId="11" fillId="2" borderId="6" xfId="0" applyFont="1" applyFill="1" applyBorder="1" applyAlignment="1" applyProtection="1">
      <alignment wrapText="1"/>
      <protection hidden="1"/>
    </xf>
    <xf numFmtId="0" fontId="6" fillId="2" borderId="3" xfId="0" applyFont="1" applyFill="1" applyBorder="1" applyAlignment="1" applyProtection="1">
      <alignment horizontal="center" wrapText="1"/>
      <protection hidden="1"/>
    </xf>
    <xf numFmtId="0" fontId="11" fillId="2" borderId="5" xfId="0" applyFont="1" applyFill="1" applyBorder="1" applyAlignment="1" applyProtection="1">
      <alignment vertical="center"/>
      <protection hidden="1"/>
    </xf>
    <xf numFmtId="0" fontId="11" fillId="2" borderId="0" xfId="0" applyFont="1" applyFill="1" applyProtection="1">
      <protection hidden="1"/>
    </xf>
    <xf numFmtId="166" fontId="23" fillId="2" borderId="0" xfId="0" applyNumberFormat="1" applyFont="1" applyFill="1" applyAlignment="1" applyProtection="1">
      <alignment wrapText="1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11" fillId="2" borderId="7" xfId="1" applyFont="1" applyFill="1" applyBorder="1" applyProtection="1">
      <protection hidden="1"/>
    </xf>
    <xf numFmtId="0" fontId="11" fillId="2" borderId="5" xfId="1" applyFont="1" applyFill="1" applyBorder="1" applyProtection="1">
      <protection hidden="1"/>
    </xf>
    <xf numFmtId="0" fontId="11" fillId="2" borderId="6" xfId="1" applyFont="1" applyFill="1" applyBorder="1" applyProtection="1">
      <protection hidden="1"/>
    </xf>
    <xf numFmtId="0" fontId="25" fillId="2" borderId="4" xfId="0" applyFont="1" applyFill="1" applyBorder="1" applyAlignment="1" applyProtection="1">
      <alignment wrapText="1"/>
      <protection hidden="1"/>
    </xf>
    <xf numFmtId="0" fontId="27" fillId="2" borderId="0" xfId="0" applyFont="1" applyFill="1" applyAlignment="1" applyProtection="1">
      <alignment wrapText="1"/>
      <protection hidden="1"/>
    </xf>
    <xf numFmtId="0" fontId="27" fillId="2" borderId="3" xfId="0" applyFont="1" applyFill="1" applyBorder="1" applyAlignment="1" applyProtection="1">
      <alignment wrapText="1"/>
      <protection hidden="1"/>
    </xf>
    <xf numFmtId="0" fontId="27" fillId="2" borderId="0" xfId="1" applyFont="1" applyFill="1" applyProtection="1">
      <protection hidden="1"/>
    </xf>
    <xf numFmtId="0" fontId="25" fillId="2" borderId="0" xfId="0" applyFont="1" applyFill="1" applyAlignment="1" applyProtection="1">
      <alignment wrapText="1"/>
      <protection hidden="1"/>
    </xf>
    <xf numFmtId="0" fontId="11" fillId="0" borderId="19" xfId="0" applyFont="1" applyBorder="1" applyAlignment="1" applyProtection="1">
      <alignment vertical="top"/>
      <protection hidden="1"/>
    </xf>
    <xf numFmtId="0" fontId="11" fillId="0" borderId="20" xfId="0" applyFont="1" applyBorder="1" applyAlignment="1" applyProtection="1">
      <alignment vertical="top"/>
      <protection hidden="1"/>
    </xf>
    <xf numFmtId="0" fontId="11" fillId="0" borderId="21" xfId="0" applyFont="1" applyBorder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1" fillId="0" borderId="22" xfId="0" applyFont="1" applyBorder="1" applyAlignment="1" applyProtection="1">
      <alignment vertical="center" wrapText="1"/>
      <protection hidden="1"/>
    </xf>
    <xf numFmtId="0" fontId="6" fillId="2" borderId="29" xfId="1" applyFont="1" applyFill="1" applyBorder="1" applyAlignment="1" applyProtection="1">
      <alignment vertical="center"/>
      <protection hidden="1"/>
    </xf>
    <xf numFmtId="0" fontId="6" fillId="0" borderId="30" xfId="0" applyFont="1" applyBorder="1" applyAlignment="1" applyProtection="1">
      <alignment vertical="center" wrapText="1"/>
      <protection hidden="1"/>
    </xf>
    <xf numFmtId="0" fontId="6" fillId="0" borderId="31" xfId="0" applyFont="1" applyBorder="1" applyAlignment="1" applyProtection="1">
      <alignment vertical="center" wrapText="1"/>
      <protection hidden="1"/>
    </xf>
    <xf numFmtId="0" fontId="6" fillId="2" borderId="32" xfId="1" applyFont="1" applyFill="1" applyBorder="1" applyAlignment="1" applyProtection="1">
      <alignment vertical="center"/>
      <protection hidden="1"/>
    </xf>
    <xf numFmtId="0" fontId="6" fillId="0" borderId="28" xfId="0" applyFont="1" applyBorder="1" applyAlignment="1" applyProtection="1">
      <alignment vertical="center" wrapText="1"/>
      <protection hidden="1"/>
    </xf>
    <xf numFmtId="0" fontId="6" fillId="0" borderId="33" xfId="0" applyFont="1" applyBorder="1" applyAlignment="1" applyProtection="1">
      <alignment vertical="center" wrapText="1"/>
      <protection hidden="1"/>
    </xf>
    <xf numFmtId="0" fontId="6" fillId="0" borderId="34" xfId="0" applyFont="1" applyBorder="1" applyAlignment="1" applyProtection="1">
      <alignment vertical="center"/>
      <protection hidden="1"/>
    </xf>
    <xf numFmtId="0" fontId="6" fillId="0" borderId="17" xfId="0" applyFont="1" applyBorder="1" applyAlignment="1" applyProtection="1">
      <alignment vertical="center" wrapText="1"/>
      <protection hidden="1"/>
    </xf>
    <xf numFmtId="0" fontId="6" fillId="0" borderId="35" xfId="0" applyFont="1" applyBorder="1" applyAlignment="1" applyProtection="1">
      <alignment vertical="center" wrapText="1"/>
      <protection hidden="1"/>
    </xf>
    <xf numFmtId="0" fontId="27" fillId="2" borderId="4" xfId="0" applyFont="1" applyFill="1" applyBorder="1" applyAlignment="1" applyProtection="1">
      <alignment vertical="center" wrapText="1"/>
      <protection hidden="1"/>
    </xf>
    <xf numFmtId="166" fontId="27" fillId="2" borderId="0" xfId="0" applyNumberFormat="1" applyFont="1" applyFill="1" applyAlignment="1" applyProtection="1">
      <alignment wrapText="1"/>
      <protection hidden="1"/>
    </xf>
    <xf numFmtId="0" fontId="27" fillId="2" borderId="3" xfId="0" applyFont="1" applyFill="1" applyBorder="1" applyAlignment="1" applyProtection="1">
      <alignment horizontal="center" wrapText="1"/>
      <protection hidden="1"/>
    </xf>
    <xf numFmtId="44" fontId="11" fillId="2" borderId="0" xfId="0" applyNumberFormat="1" applyFont="1" applyFill="1" applyAlignment="1" applyProtection="1">
      <alignment wrapText="1"/>
      <protection hidden="1"/>
    </xf>
    <xf numFmtId="0" fontId="11" fillId="2" borderId="40" xfId="0" applyFont="1" applyFill="1" applyBorder="1" applyAlignment="1" applyProtection="1">
      <alignment wrapText="1"/>
      <protection hidden="1"/>
    </xf>
    <xf numFmtId="0" fontId="11" fillId="0" borderId="16" xfId="0" applyFont="1" applyBorder="1" applyAlignment="1" applyProtection="1">
      <alignment wrapText="1"/>
      <protection hidden="1"/>
    </xf>
    <xf numFmtId="0" fontId="11" fillId="2" borderId="16" xfId="0" applyFont="1" applyFill="1" applyBorder="1" applyAlignment="1" applyProtection="1">
      <alignment wrapText="1"/>
      <protection hidden="1"/>
    </xf>
    <xf numFmtId="0" fontId="11" fillId="2" borderId="36" xfId="0" applyFont="1" applyFill="1" applyBorder="1" applyAlignment="1" applyProtection="1">
      <alignment vertical="center"/>
      <protection hidden="1"/>
    </xf>
    <xf numFmtId="0" fontId="11" fillId="5" borderId="45" xfId="0" applyFont="1" applyFill="1" applyBorder="1" applyAlignment="1" applyProtection="1">
      <alignment wrapText="1"/>
      <protection hidden="1"/>
    </xf>
    <xf numFmtId="0" fontId="23" fillId="5" borderId="45" xfId="0" applyFont="1" applyFill="1" applyBorder="1" applyAlignment="1" applyProtection="1">
      <alignment wrapText="1"/>
      <protection hidden="1"/>
    </xf>
    <xf numFmtId="0" fontId="29" fillId="5" borderId="47" xfId="0" applyFont="1" applyFill="1" applyBorder="1" applyAlignment="1" applyProtection="1">
      <alignment vertical="top"/>
      <protection hidden="1"/>
    </xf>
    <xf numFmtId="0" fontId="11" fillId="5" borderId="48" xfId="0" applyFont="1" applyFill="1" applyBorder="1" applyAlignment="1" applyProtection="1">
      <alignment vertical="top"/>
      <protection hidden="1"/>
    </xf>
    <xf numFmtId="0" fontId="23" fillId="5" borderId="48" xfId="0" applyFont="1" applyFill="1" applyBorder="1" applyAlignment="1" applyProtection="1">
      <alignment wrapText="1"/>
      <protection hidden="1"/>
    </xf>
    <xf numFmtId="0" fontId="6" fillId="5" borderId="47" xfId="0" applyFont="1" applyFill="1" applyBorder="1" applyAlignment="1" applyProtection="1">
      <alignment vertical="top"/>
      <protection hidden="1"/>
    </xf>
    <xf numFmtId="164" fontId="6" fillId="3" borderId="9" xfId="0" applyNumberFormat="1" applyFont="1" applyFill="1" applyBorder="1" applyAlignment="1" applyProtection="1">
      <alignment horizontal="right" vertical="center"/>
      <protection locked="0"/>
    </xf>
    <xf numFmtId="164" fontId="6" fillId="3" borderId="10" xfId="0" applyNumberFormat="1" applyFont="1" applyFill="1" applyBorder="1" applyAlignment="1" applyProtection="1">
      <alignment horizontal="right" vertical="center"/>
      <protection locked="0"/>
    </xf>
    <xf numFmtId="164" fontId="6" fillId="3" borderId="11" xfId="0" applyNumberFormat="1" applyFont="1" applyFill="1" applyBorder="1" applyAlignment="1" applyProtection="1">
      <alignment horizontal="right" vertical="center"/>
      <protection locked="0"/>
    </xf>
    <xf numFmtId="165" fontId="6" fillId="2" borderId="0" xfId="0" applyNumberFormat="1" applyFont="1" applyFill="1" applyAlignment="1">
      <alignment horizontal="right" vertical="center"/>
    </xf>
    <xf numFmtId="165" fontId="6" fillId="3" borderId="9" xfId="0" applyNumberFormat="1" applyFont="1" applyFill="1" applyBorder="1" applyAlignment="1" applyProtection="1">
      <alignment horizontal="right" vertical="center"/>
      <protection locked="0"/>
    </xf>
    <xf numFmtId="165" fontId="6" fillId="3" borderId="10" xfId="0" applyNumberFormat="1" applyFont="1" applyFill="1" applyBorder="1" applyAlignment="1" applyProtection="1">
      <alignment horizontal="right" vertical="center"/>
      <protection locked="0"/>
    </xf>
    <xf numFmtId="165" fontId="6" fillId="3" borderId="11" xfId="0" applyNumberFormat="1" applyFont="1" applyFill="1" applyBorder="1" applyAlignment="1" applyProtection="1">
      <alignment horizontal="right" vertical="center"/>
      <protection locked="0"/>
    </xf>
    <xf numFmtId="0" fontId="10" fillId="3" borderId="9" xfId="0" applyFont="1" applyFill="1" applyBorder="1" applyAlignment="1" applyProtection="1">
      <alignment horizontal="right" vertical="center"/>
      <protection locked="0"/>
    </xf>
    <xf numFmtId="0" fontId="11" fillId="0" borderId="10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167" fontId="10" fillId="3" borderId="9" xfId="0" applyNumberFormat="1" applyFont="1" applyFill="1" applyBorder="1" applyAlignment="1" applyProtection="1">
      <alignment horizontal="left" vertical="center"/>
      <protection locked="0"/>
    </xf>
    <xf numFmtId="167" fontId="10" fillId="3" borderId="10" xfId="0" applyNumberFormat="1" applyFont="1" applyFill="1" applyBorder="1" applyAlignment="1" applyProtection="1">
      <alignment horizontal="left" vertical="center"/>
      <protection locked="0"/>
    </xf>
    <xf numFmtId="167" fontId="10" fillId="3" borderId="11" xfId="0" applyNumberFormat="1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right" vertical="top"/>
    </xf>
    <xf numFmtId="165" fontId="6" fillId="2" borderId="12" xfId="0" applyNumberFormat="1" applyFont="1" applyFill="1" applyBorder="1" applyAlignment="1">
      <alignment horizontal="right" vertical="center"/>
    </xf>
    <xf numFmtId="165" fontId="6" fillId="3" borderId="41" xfId="0" applyNumberFormat="1" applyFont="1" applyFill="1" applyBorder="1" applyAlignment="1" applyProtection="1">
      <alignment horizontal="right" vertical="center"/>
      <protection locked="0"/>
    </xf>
    <xf numFmtId="165" fontId="6" fillId="3" borderId="42" xfId="0" applyNumberFormat="1" applyFont="1" applyFill="1" applyBorder="1" applyAlignment="1" applyProtection="1">
      <alignment horizontal="right" vertical="center"/>
      <protection locked="0"/>
    </xf>
    <xf numFmtId="165" fontId="6" fillId="3" borderId="43" xfId="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left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vertical="center" wrapText="1"/>
      <protection hidden="1"/>
    </xf>
    <xf numFmtId="0" fontId="24" fillId="2" borderId="18" xfId="0" applyFont="1" applyFill="1" applyBorder="1" applyAlignment="1" applyProtection="1">
      <alignment horizontal="center" vertical="center" wrapText="1"/>
      <protection hidden="1"/>
    </xf>
    <xf numFmtId="0" fontId="25" fillId="5" borderId="44" xfId="0" applyFont="1" applyFill="1" applyBorder="1" applyAlignment="1" applyProtection="1">
      <alignment wrapText="1"/>
      <protection hidden="1"/>
    </xf>
    <xf numFmtId="0" fontId="25" fillId="5" borderId="45" xfId="0" applyFont="1" applyFill="1" applyBorder="1" applyAlignment="1" applyProtection="1">
      <alignment wrapText="1"/>
      <protection hidden="1"/>
    </xf>
    <xf numFmtId="0" fontId="25" fillId="5" borderId="44" xfId="0" applyFont="1" applyFill="1" applyBorder="1" applyAlignment="1" applyProtection="1">
      <alignment horizontal="left" wrapText="1"/>
      <protection hidden="1"/>
    </xf>
    <xf numFmtId="0" fontId="25" fillId="5" borderId="45" xfId="0" applyFont="1" applyFill="1" applyBorder="1" applyAlignment="1" applyProtection="1">
      <alignment horizontal="left" wrapText="1"/>
      <protection hidden="1"/>
    </xf>
    <xf numFmtId="165" fontId="23" fillId="2" borderId="0" xfId="0" applyNumberFormat="1" applyFont="1" applyFill="1" applyAlignment="1" applyProtection="1">
      <alignment horizontal="right" wrapText="1"/>
      <protection hidden="1"/>
    </xf>
    <xf numFmtId="165" fontId="23" fillId="2" borderId="13" xfId="0" applyNumberFormat="1" applyFont="1" applyFill="1" applyBorder="1" applyAlignment="1" applyProtection="1">
      <alignment horizontal="right" wrapText="1"/>
      <protection hidden="1"/>
    </xf>
    <xf numFmtId="165" fontId="32" fillId="5" borderId="45" xfId="0" applyNumberFormat="1" applyFont="1" applyFill="1" applyBorder="1" applyAlignment="1" applyProtection="1">
      <alignment horizontal="right" vertical="center" wrapText="1"/>
      <protection hidden="1"/>
    </xf>
    <xf numFmtId="165" fontId="32" fillId="5" borderId="46" xfId="0" applyNumberFormat="1" applyFont="1" applyFill="1" applyBorder="1" applyAlignment="1" applyProtection="1">
      <alignment horizontal="right" vertical="center" wrapText="1"/>
      <protection hidden="1"/>
    </xf>
    <xf numFmtId="165" fontId="32" fillId="5" borderId="48" xfId="0" applyNumberFormat="1" applyFont="1" applyFill="1" applyBorder="1" applyAlignment="1" applyProtection="1">
      <alignment horizontal="right" vertical="center" wrapText="1"/>
      <protection hidden="1"/>
    </xf>
    <xf numFmtId="165" fontId="32" fillId="5" borderId="49" xfId="0" applyNumberFormat="1" applyFont="1" applyFill="1" applyBorder="1" applyAlignment="1" applyProtection="1">
      <alignment horizontal="right" vertical="center" wrapText="1"/>
      <protection hidden="1"/>
    </xf>
    <xf numFmtId="0" fontId="6" fillId="2" borderId="16" xfId="0" applyFont="1" applyFill="1" applyBorder="1" applyAlignment="1" applyProtection="1">
      <alignment wrapText="1"/>
      <protection hidden="1"/>
    </xf>
    <xf numFmtId="0" fontId="6" fillId="0" borderId="0" xfId="0" applyFont="1" applyAlignment="1" applyProtection="1">
      <alignment wrapText="1"/>
      <protection hidden="1"/>
    </xf>
    <xf numFmtId="164" fontId="23" fillId="2" borderId="13" xfId="0" applyNumberFormat="1" applyFont="1" applyFill="1" applyBorder="1" applyAlignment="1" applyProtection="1">
      <alignment wrapText="1"/>
      <protection hidden="1"/>
    </xf>
    <xf numFmtId="0" fontId="11" fillId="2" borderId="0" xfId="0" applyFont="1" applyFill="1" applyAlignment="1" applyProtection="1">
      <alignment wrapText="1"/>
      <protection hidden="1"/>
    </xf>
    <xf numFmtId="165" fontId="23" fillId="2" borderId="0" xfId="0" applyNumberFormat="1" applyFont="1" applyFill="1" applyAlignment="1" applyProtection="1">
      <alignment wrapText="1"/>
      <protection hidden="1"/>
    </xf>
    <xf numFmtId="165" fontId="23" fillId="2" borderId="13" xfId="0" applyNumberFormat="1" applyFont="1" applyFill="1" applyBorder="1" applyAlignment="1" applyProtection="1">
      <alignment wrapText="1"/>
      <protection hidden="1"/>
    </xf>
    <xf numFmtId="0" fontId="30" fillId="4" borderId="37" xfId="1" applyFont="1" applyFill="1" applyBorder="1" applyAlignment="1" applyProtection="1">
      <alignment horizontal="left" vertical="center" wrapText="1"/>
      <protection hidden="1"/>
    </xf>
    <xf numFmtId="0" fontId="30" fillId="4" borderId="38" xfId="1" applyFont="1" applyFill="1" applyBorder="1" applyAlignment="1" applyProtection="1">
      <alignment horizontal="left" vertical="center" wrapText="1"/>
      <protection hidden="1"/>
    </xf>
    <xf numFmtId="0" fontId="30" fillId="4" borderId="39" xfId="1" applyFont="1" applyFill="1" applyBorder="1" applyAlignment="1" applyProtection="1">
      <alignment horizontal="left" vertical="center" wrapText="1"/>
      <protection hidden="1"/>
    </xf>
    <xf numFmtId="7" fontId="23" fillId="2" borderId="0" xfId="0" applyNumberFormat="1" applyFont="1" applyFill="1" applyAlignment="1" applyProtection="1">
      <alignment horizontal="right" wrapText="1"/>
      <protection hidden="1"/>
    </xf>
    <xf numFmtId="7" fontId="23" fillId="0" borderId="0" xfId="0" applyNumberFormat="1" applyFont="1" applyAlignment="1" applyProtection="1">
      <alignment horizontal="right" wrapText="1"/>
      <protection hidden="1"/>
    </xf>
    <xf numFmtId="7" fontId="23" fillId="0" borderId="13" xfId="0" applyNumberFormat="1" applyFont="1" applyBorder="1" applyAlignment="1" applyProtection="1">
      <alignment horizontal="right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6" fillId="0" borderId="16" xfId="0" applyFont="1" applyBorder="1" applyAlignment="1" applyProtection="1">
      <alignment wrapText="1"/>
      <protection hidden="1"/>
    </xf>
    <xf numFmtId="0" fontId="11" fillId="2" borderId="0" xfId="1" applyFont="1" applyFill="1" applyAlignment="1" applyProtection="1">
      <alignment horizontal="left"/>
      <protection hidden="1"/>
    </xf>
    <xf numFmtId="0" fontId="22" fillId="2" borderId="4" xfId="1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3" xfId="0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5" xfId="0" applyFont="1" applyBorder="1" applyAlignment="1" applyProtection="1">
      <alignment horizontal="left" vertical="center"/>
      <protection hidden="1"/>
    </xf>
    <xf numFmtId="0" fontId="22" fillId="0" borderId="6" xfId="0" applyFont="1" applyBorder="1" applyAlignment="1" applyProtection="1">
      <alignment horizontal="left" vertical="center"/>
      <protection hidden="1"/>
    </xf>
    <xf numFmtId="0" fontId="6" fillId="2" borderId="15" xfId="1" applyFont="1" applyFill="1" applyBorder="1" applyProtection="1">
      <protection hidden="1"/>
    </xf>
    <xf numFmtId="0" fontId="6" fillId="0" borderId="1" xfId="0" applyFont="1" applyBorder="1" applyProtection="1">
      <protection hidden="1"/>
    </xf>
    <xf numFmtId="0" fontId="6" fillId="0" borderId="2" xfId="0" applyFont="1" applyBorder="1" applyProtection="1">
      <protection hidden="1"/>
    </xf>
    <xf numFmtId="7" fontId="11" fillId="0" borderId="0" xfId="0" applyNumberFormat="1" applyFont="1" applyAlignment="1" applyProtection="1">
      <alignment horizontal="right" wrapText="1"/>
      <protection hidden="1"/>
    </xf>
    <xf numFmtId="7" fontId="11" fillId="0" borderId="13" xfId="0" applyNumberFormat="1" applyFont="1" applyBorder="1" applyAlignment="1" applyProtection="1">
      <alignment horizontal="right" wrapText="1"/>
      <protection hidden="1"/>
    </xf>
    <xf numFmtId="165" fontId="23" fillId="2" borderId="14" xfId="0" applyNumberFormat="1" applyFont="1" applyFill="1" applyBorder="1" applyAlignment="1" applyProtection="1">
      <alignment horizontal="right" wrapText="1"/>
      <protection hidden="1"/>
    </xf>
    <xf numFmtId="165" fontId="31" fillId="5" borderId="45" xfId="0" applyNumberFormat="1" applyFont="1" applyFill="1" applyBorder="1" applyAlignment="1" applyProtection="1">
      <alignment horizontal="right" vertical="center" wrapText="1"/>
      <protection hidden="1"/>
    </xf>
    <xf numFmtId="165" fontId="31" fillId="5" borderId="46" xfId="0" applyNumberFormat="1" applyFont="1" applyFill="1" applyBorder="1" applyAlignment="1" applyProtection="1">
      <alignment horizontal="right" vertical="center" wrapText="1"/>
      <protection hidden="1"/>
    </xf>
    <xf numFmtId="165" fontId="31" fillId="5" borderId="48" xfId="0" applyNumberFormat="1" applyFont="1" applyFill="1" applyBorder="1" applyAlignment="1" applyProtection="1">
      <alignment horizontal="right" vertical="center" wrapText="1"/>
      <protection hidden="1"/>
    </xf>
    <xf numFmtId="165" fontId="31" fillId="5" borderId="49" xfId="0" applyNumberFormat="1" applyFont="1" applyFill="1" applyBorder="1" applyAlignment="1" applyProtection="1">
      <alignment horizontal="right" vertical="center" wrapText="1"/>
      <protection hidden="1"/>
    </xf>
    <xf numFmtId="0" fontId="26" fillId="2" borderId="23" xfId="1" applyFont="1" applyFill="1" applyBorder="1" applyAlignment="1" applyProtection="1">
      <alignment vertical="center" wrapText="1"/>
      <protection hidden="1"/>
    </xf>
    <xf numFmtId="0" fontId="26" fillId="2" borderId="24" xfId="1" applyFont="1" applyFill="1" applyBorder="1" applyAlignment="1" applyProtection="1">
      <alignment vertical="center" wrapText="1"/>
      <protection hidden="1"/>
    </xf>
    <xf numFmtId="0" fontId="6" fillId="2" borderId="1" xfId="1" applyFont="1" applyFill="1" applyBorder="1" applyProtection="1">
      <protection hidden="1"/>
    </xf>
    <xf numFmtId="0" fontId="22" fillId="0" borderId="4" xfId="0" applyFont="1" applyBorder="1" applyAlignment="1" applyProtection="1">
      <alignment horizontal="left" vertical="center" wrapText="1"/>
      <protection hidden="1"/>
    </xf>
    <xf numFmtId="0" fontId="22" fillId="0" borderId="0" xfId="0" applyFont="1" applyAlignment="1" applyProtection="1">
      <alignment horizontal="left" vertical="center" wrapText="1"/>
      <protection hidden="1"/>
    </xf>
    <xf numFmtId="0" fontId="22" fillId="0" borderId="3" xfId="0" applyFont="1" applyBorder="1" applyAlignment="1" applyProtection="1">
      <alignment horizontal="left" vertical="center" wrapText="1"/>
      <protection hidden="1"/>
    </xf>
    <xf numFmtId="0" fontId="22" fillId="0" borderId="7" xfId="0" applyFont="1" applyBorder="1" applyAlignment="1" applyProtection="1">
      <alignment horizontal="left" vertical="center" wrapText="1"/>
      <protection hidden="1"/>
    </xf>
    <xf numFmtId="0" fontId="22" fillId="0" borderId="5" xfId="0" applyFont="1" applyBorder="1" applyAlignment="1" applyProtection="1">
      <alignment horizontal="left" vertical="center" wrapText="1"/>
      <protection hidden="1"/>
    </xf>
    <xf numFmtId="0" fontId="22" fillId="0" borderId="6" xfId="0" applyFont="1" applyBorder="1" applyAlignment="1" applyProtection="1">
      <alignment horizontal="left" vertical="center" wrapText="1"/>
      <protection hidden="1"/>
    </xf>
    <xf numFmtId="0" fontId="26" fillId="2" borderId="15" xfId="1" applyFont="1" applyFill="1" applyBorder="1" applyAlignment="1" applyProtection="1">
      <alignment horizontal="left" vertical="center" wrapText="1"/>
      <protection hidden="1"/>
    </xf>
    <xf numFmtId="0" fontId="26" fillId="2" borderId="1" xfId="1" applyFont="1" applyFill="1" applyBorder="1" applyAlignment="1" applyProtection="1">
      <alignment horizontal="left" vertical="center" wrapText="1"/>
      <protection hidden="1"/>
    </xf>
    <xf numFmtId="0" fontId="21" fillId="2" borderId="0" xfId="0" applyFont="1" applyFill="1" applyAlignment="1" applyProtection="1">
      <alignment horizontal="right"/>
      <protection hidden="1"/>
    </xf>
    <xf numFmtId="0" fontId="6" fillId="2" borderId="2" xfId="1" applyFont="1" applyFill="1" applyBorder="1" applyProtection="1">
      <protection hidden="1"/>
    </xf>
    <xf numFmtId="164" fontId="23" fillId="2" borderId="0" xfId="0" applyNumberFormat="1" applyFont="1" applyFill="1" applyAlignment="1" applyProtection="1">
      <alignment wrapText="1"/>
      <protection hidden="1"/>
    </xf>
    <xf numFmtId="0" fontId="19" fillId="2" borderId="0" xfId="1" applyFont="1" applyFill="1" applyAlignment="1" applyProtection="1">
      <alignment horizontal="center"/>
      <protection hidden="1"/>
    </xf>
    <xf numFmtId="0" fontId="4" fillId="2" borderId="0" xfId="1" applyFont="1" applyFill="1" applyAlignment="1" applyProtection="1">
      <alignment horizontal="center"/>
      <protection hidden="1"/>
    </xf>
    <xf numFmtId="0" fontId="18" fillId="0" borderId="0" xfId="1" applyFont="1" applyProtection="1">
      <protection hidden="1"/>
    </xf>
    <xf numFmtId="0" fontId="20" fillId="0" borderId="0" xfId="1" applyFont="1" applyProtection="1">
      <protection hidden="1"/>
    </xf>
    <xf numFmtId="0" fontId="23" fillId="2" borderId="0" xfId="0" applyFont="1" applyFill="1" applyAlignment="1" applyProtection="1">
      <alignment horizontal="right" wrapText="1"/>
      <protection hidden="1"/>
    </xf>
    <xf numFmtId="0" fontId="23" fillId="2" borderId="0" xfId="1" applyFont="1" applyFill="1" applyAlignment="1" applyProtection="1">
      <alignment horizontal="center" wrapText="1"/>
      <protection hidden="1"/>
    </xf>
    <xf numFmtId="0" fontId="23" fillId="2" borderId="0" xfId="1" applyFont="1" applyFill="1" applyAlignment="1" applyProtection="1">
      <alignment horizontal="center" vertical="center" wrapText="1"/>
      <protection hidden="1"/>
    </xf>
    <xf numFmtId="0" fontId="23" fillId="2" borderId="0" xfId="1" applyFont="1" applyFill="1" applyAlignment="1" applyProtection="1">
      <alignment horizontal="center" vertical="top" wrapText="1"/>
      <protection hidden="1"/>
    </xf>
    <xf numFmtId="0" fontId="30" fillId="4" borderId="25" xfId="1" applyFont="1" applyFill="1" applyBorder="1" applyAlignment="1" applyProtection="1">
      <alignment horizontal="left" vertical="center" wrapText="1"/>
      <protection hidden="1"/>
    </xf>
    <xf numFmtId="0" fontId="30" fillId="4" borderId="26" xfId="1" applyFont="1" applyFill="1" applyBorder="1" applyAlignment="1" applyProtection="1">
      <alignment horizontal="left" vertical="center" wrapText="1"/>
      <protection hidden="1"/>
    </xf>
    <xf numFmtId="0" fontId="30" fillId="4" borderId="27" xfId="1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wrapText="1"/>
      <protection hidden="1"/>
    </xf>
    <xf numFmtId="0" fontId="6" fillId="2" borderId="0" xfId="0" applyFont="1" applyFill="1" applyAlignment="1" applyProtection="1">
      <alignment wrapText="1"/>
      <protection hidden="1"/>
    </xf>
    <xf numFmtId="0" fontId="11" fillId="0" borderId="0" xfId="0" applyFont="1" applyProtection="1">
      <protection hidden="1"/>
    </xf>
    <xf numFmtId="0" fontId="11" fillId="0" borderId="4" xfId="0" applyFont="1" applyBorder="1" applyProtection="1">
      <protection hidden="1"/>
    </xf>
    <xf numFmtId="0" fontId="6" fillId="0" borderId="4" xfId="0" applyFont="1" applyBorder="1" applyAlignment="1" applyProtection="1">
      <alignment wrapText="1"/>
      <protection hidden="1"/>
    </xf>
    <xf numFmtId="0" fontId="6" fillId="2" borderId="4" xfId="1" applyFont="1" applyFill="1" applyBorder="1" applyAlignment="1" applyProtection="1">
      <alignment wrapText="1"/>
      <protection hidden="1"/>
    </xf>
    <xf numFmtId="0" fontId="6" fillId="0" borderId="0" xfId="0" applyFont="1" applyProtection="1">
      <protection hidden="1"/>
    </xf>
    <xf numFmtId="0" fontId="6" fillId="0" borderId="3" xfId="0" applyFont="1" applyBorder="1" applyProtection="1">
      <protection hidden="1"/>
    </xf>
    <xf numFmtId="0" fontId="6" fillId="0" borderId="7" xfId="0" applyFont="1" applyBorder="1" applyProtection="1">
      <protection hidden="1"/>
    </xf>
    <xf numFmtId="0" fontId="6" fillId="0" borderId="5" xfId="0" applyFont="1" applyBorder="1" applyProtection="1">
      <protection hidden="1"/>
    </xf>
    <xf numFmtId="0" fontId="6" fillId="0" borderId="6" xfId="0" applyFont="1" applyBorder="1" applyProtection="1">
      <protection hidden="1"/>
    </xf>
    <xf numFmtId="0" fontId="22" fillId="0" borderId="0" xfId="0" applyFont="1" applyAlignment="1" applyProtection="1">
      <alignment vertical="center" wrapText="1"/>
      <protection hidden="1"/>
    </xf>
    <xf numFmtId="0" fontId="22" fillId="0" borderId="3" xfId="0" applyFont="1" applyBorder="1" applyAlignment="1" applyProtection="1">
      <alignment vertical="center" wrapText="1"/>
      <protection hidden="1"/>
    </xf>
    <xf numFmtId="0" fontId="22" fillId="0" borderId="7" xfId="0" applyFont="1" applyBorder="1" applyAlignment="1" applyProtection="1">
      <alignment vertical="center" wrapText="1"/>
      <protection hidden="1"/>
    </xf>
    <xf numFmtId="0" fontId="22" fillId="0" borderId="5" xfId="0" applyFont="1" applyBorder="1" applyAlignment="1" applyProtection="1">
      <alignment vertical="center" wrapText="1"/>
      <protection hidden="1"/>
    </xf>
    <xf numFmtId="0" fontId="22" fillId="0" borderId="6" xfId="0" applyFont="1" applyBorder="1" applyAlignment="1" applyProtection="1">
      <alignment vertical="center" wrapText="1"/>
      <protection hidden="1"/>
    </xf>
    <xf numFmtId="165" fontId="11" fillId="0" borderId="0" xfId="0" applyNumberFormat="1" applyFont="1" applyAlignment="1" applyProtection="1">
      <alignment horizontal="right"/>
      <protection hidden="1"/>
    </xf>
    <xf numFmtId="165" fontId="11" fillId="0" borderId="13" xfId="0" applyNumberFormat="1" applyFont="1" applyBorder="1" applyAlignment="1" applyProtection="1">
      <alignment horizontal="right"/>
      <protection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6" fillId="0" borderId="4" xfId="0" applyFont="1" applyBorder="1" applyAlignment="1" applyProtection="1">
      <alignment vertical="center" wrapText="1"/>
      <protection hidden="1"/>
    </xf>
    <xf numFmtId="165" fontId="19" fillId="5" borderId="45" xfId="0" applyNumberFormat="1" applyFont="1" applyFill="1" applyBorder="1" applyAlignment="1" applyProtection="1">
      <alignment horizontal="right" vertical="center" wrapText="1"/>
      <protection hidden="1"/>
    </xf>
    <xf numFmtId="165" fontId="20" fillId="5" borderId="46" xfId="0" applyNumberFormat="1" applyFont="1" applyFill="1" applyBorder="1" applyAlignment="1" applyProtection="1">
      <alignment horizontal="right" vertical="center"/>
      <protection hidden="1"/>
    </xf>
    <xf numFmtId="165" fontId="20" fillId="5" borderId="48" xfId="0" applyNumberFormat="1" applyFont="1" applyFill="1" applyBorder="1" applyAlignment="1" applyProtection="1">
      <alignment horizontal="right" vertical="center"/>
      <protection hidden="1"/>
    </xf>
    <xf numFmtId="165" fontId="20" fillId="5" borderId="49" xfId="0" applyNumberFormat="1" applyFont="1" applyFill="1" applyBorder="1" applyAlignment="1" applyProtection="1">
      <alignment horizontal="right" vertical="center"/>
      <protection hidden="1"/>
    </xf>
    <xf numFmtId="0" fontId="11" fillId="2" borderId="0" xfId="1" applyFont="1" applyFill="1" applyProtection="1">
      <protection hidden="1"/>
    </xf>
    <xf numFmtId="0" fontId="11" fillId="0" borderId="0" xfId="1" applyFont="1" applyProtection="1"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21" fillId="0" borderId="0" xfId="0" applyFont="1" applyAlignment="1" applyProtection="1">
      <alignment vertical="center" wrapText="1"/>
      <protection hidden="1"/>
    </xf>
  </cellXfs>
  <cellStyles count="2">
    <cellStyle name="Normal" xfId="0" builtinId="0"/>
    <cellStyle name="Normal_PDE-4060A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FFD7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48"/>
  <sheetViews>
    <sheetView tabSelected="1" workbookViewId="0">
      <selection sqref="A1:B1"/>
    </sheetView>
  </sheetViews>
  <sheetFormatPr defaultColWidth="9.33203125" defaultRowHeight="12" x14ac:dyDescent="0.2"/>
  <cols>
    <col min="1" max="1" width="65.5" style="3" bestFit="1" customWidth="1"/>
    <col min="2" max="2" width="10.83203125" style="3" customWidth="1"/>
    <col min="3" max="3" width="1.83203125" style="3" customWidth="1"/>
    <col min="4" max="4" width="10.83203125" style="3" customWidth="1"/>
    <col min="5" max="5" width="3.1640625" style="3" customWidth="1"/>
    <col min="6" max="6" width="3.1640625" style="3" bestFit="1" customWidth="1"/>
    <col min="7" max="8" width="10.83203125" style="3" customWidth="1"/>
    <col min="9" max="9" width="8.83203125" style="3" customWidth="1"/>
    <col min="10" max="16384" width="9.33203125" style="3"/>
  </cols>
  <sheetData>
    <row r="1" spans="1:8" ht="19.5" x14ac:dyDescent="0.3">
      <c r="A1" s="94" t="s">
        <v>83</v>
      </c>
      <c r="B1" s="94"/>
      <c r="C1" s="1"/>
      <c r="D1" s="2"/>
    </row>
    <row r="2" spans="1:8" x14ac:dyDescent="0.2">
      <c r="B2" s="4"/>
      <c r="C2" s="4"/>
      <c r="D2" s="4"/>
    </row>
    <row r="3" spans="1:8" s="6" customFormat="1" ht="20.100000000000001" customHeight="1" x14ac:dyDescent="0.2">
      <c r="A3" s="5" t="s">
        <v>28</v>
      </c>
    </row>
    <row r="4" spans="1:8" s="6" customFormat="1" ht="15" x14ac:dyDescent="0.2">
      <c r="A4" s="7" t="s">
        <v>82</v>
      </c>
      <c r="B4" s="8"/>
      <c r="C4" s="9" t="s">
        <v>32</v>
      </c>
      <c r="D4" s="8"/>
      <c r="E4" s="10"/>
      <c r="F4" s="10"/>
      <c r="G4" s="10"/>
      <c r="H4" s="10"/>
    </row>
    <row r="5" spans="1:8" s="6" customFormat="1" ht="15" customHeight="1" x14ac:dyDescent="0.2">
      <c r="A5" s="7" t="s">
        <v>21</v>
      </c>
      <c r="B5" s="87"/>
      <c r="C5" s="95"/>
      <c r="D5" s="95"/>
      <c r="E5" s="95"/>
      <c r="F5" s="95"/>
      <c r="G5" s="95"/>
      <c r="H5" s="88"/>
    </row>
    <row r="6" spans="1:8" s="6" customFormat="1" ht="15" customHeight="1" x14ac:dyDescent="0.2">
      <c r="A6" s="7" t="s">
        <v>22</v>
      </c>
      <c r="B6" s="87"/>
      <c r="C6" s="95"/>
      <c r="D6" s="88"/>
    </row>
    <row r="7" spans="1:8" s="6" customFormat="1" ht="15" customHeight="1" x14ac:dyDescent="0.2">
      <c r="A7" s="7" t="s">
        <v>23</v>
      </c>
      <c r="B7" s="87"/>
      <c r="C7" s="95"/>
      <c r="D7" s="88"/>
    </row>
    <row r="8" spans="1:8" s="6" customFormat="1" ht="15" customHeight="1" x14ac:dyDescent="0.2">
      <c r="A8" s="7" t="s">
        <v>24</v>
      </c>
      <c r="B8" s="87"/>
      <c r="C8" s="95"/>
      <c r="D8" s="95"/>
      <c r="E8" s="95"/>
      <c r="F8" s="95"/>
      <c r="G8" s="95"/>
      <c r="H8" s="88"/>
    </row>
    <row r="9" spans="1:8" s="6" customFormat="1" ht="15" customHeight="1" x14ac:dyDescent="0.2">
      <c r="A9" s="7" t="s">
        <v>25</v>
      </c>
      <c r="B9" s="81"/>
      <c r="C9" s="82"/>
      <c r="D9" s="82"/>
      <c r="E9" s="83"/>
      <c r="F9" s="16" t="s">
        <v>26</v>
      </c>
      <c r="G9" s="87"/>
      <c r="H9" s="83"/>
    </row>
    <row r="10" spans="1:8" s="6" customFormat="1" ht="15" customHeight="1" x14ac:dyDescent="0.2">
      <c r="A10" s="7" t="s">
        <v>39</v>
      </c>
      <c r="B10" s="84"/>
      <c r="C10" s="85"/>
      <c r="D10" s="86"/>
      <c r="E10" s="11" t="s">
        <v>29</v>
      </c>
      <c r="F10" s="87"/>
      <c r="G10" s="88"/>
    </row>
    <row r="11" spans="1:8" x14ac:dyDescent="0.2">
      <c r="A11" s="12"/>
    </row>
    <row r="12" spans="1:8" x14ac:dyDescent="0.2">
      <c r="A12" s="12"/>
    </row>
    <row r="13" spans="1:8" ht="20.100000000000001" customHeight="1" x14ac:dyDescent="0.2">
      <c r="A13" s="5" t="s">
        <v>30</v>
      </c>
      <c r="G13" s="89"/>
      <c r="H13" s="89"/>
    </row>
    <row r="14" spans="1:8" ht="15" customHeight="1" x14ac:dyDescent="0.2">
      <c r="A14" s="12" t="str">
        <f>IF(OR(Year1="",Year2=""),"Total Average Daily Membership",CONCATENATE("Total Average Daily Membership for School Year ",B4-1,"-",D4-1))</f>
        <v>Total Average Daily Membership</v>
      </c>
      <c r="B14" s="74"/>
      <c r="C14" s="75"/>
      <c r="D14" s="76"/>
    </row>
    <row r="15" spans="1:8" ht="15" customHeight="1" x14ac:dyDescent="0.2">
      <c r="A15" s="12" t="str">
        <f>IF(OR(Year1="",Year2=""),"Special Education Average Daily Membership",CONCATENATE("Special Education Average Daily Membership for School Year ",B4-1,"-",D4-1))</f>
        <v>Special Education Average Daily Membership</v>
      </c>
      <c r="B15" s="74"/>
      <c r="C15" s="75"/>
      <c r="D15" s="76"/>
    </row>
    <row r="18" spans="1:8" ht="20.100000000000001" customHeight="1" x14ac:dyDescent="0.2">
      <c r="A18" s="5" t="s">
        <v>27</v>
      </c>
      <c r="B18" s="89"/>
      <c r="C18" s="89"/>
      <c r="D18" s="89"/>
      <c r="G18" s="89"/>
      <c r="H18" s="89"/>
    </row>
    <row r="19" spans="1:8" s="6" customFormat="1" ht="15" customHeight="1" x14ac:dyDescent="0.2">
      <c r="A19" s="7" t="s">
        <v>31</v>
      </c>
      <c r="B19" s="78"/>
      <c r="C19" s="79"/>
      <c r="D19" s="80"/>
      <c r="G19" s="77"/>
      <c r="H19" s="77"/>
    </row>
    <row r="20" spans="1:8" s="6" customFormat="1" x14ac:dyDescent="0.2">
      <c r="A20" s="10"/>
      <c r="B20" s="90"/>
      <c r="C20" s="90"/>
      <c r="D20" s="90"/>
      <c r="G20" s="77"/>
      <c r="H20" s="77"/>
    </row>
    <row r="21" spans="1:8" x14ac:dyDescent="0.2">
      <c r="A21" s="2"/>
    </row>
    <row r="22" spans="1:8" ht="15" customHeight="1" x14ac:dyDescent="0.2">
      <c r="A22" s="14" t="s">
        <v>37</v>
      </c>
    </row>
    <row r="23" spans="1:8" s="6" customFormat="1" ht="15" customHeight="1" x14ac:dyDescent="0.2">
      <c r="A23" s="7" t="s">
        <v>66</v>
      </c>
      <c r="B23" s="78"/>
      <c r="C23" s="79"/>
      <c r="D23" s="80"/>
      <c r="G23" s="77"/>
      <c r="H23" s="77"/>
    </row>
    <row r="24" spans="1:8" s="6" customFormat="1" ht="15" customHeight="1" x14ac:dyDescent="0.2">
      <c r="A24" s="7" t="s">
        <v>40</v>
      </c>
      <c r="B24" s="78"/>
      <c r="C24" s="79"/>
      <c r="D24" s="80"/>
      <c r="G24" s="77"/>
      <c r="H24" s="77"/>
    </row>
    <row r="25" spans="1:8" s="6" customFormat="1" ht="15" customHeight="1" x14ac:dyDescent="0.2">
      <c r="A25" s="7" t="s">
        <v>67</v>
      </c>
      <c r="B25" s="78"/>
      <c r="C25" s="79"/>
      <c r="D25" s="80"/>
      <c r="F25" s="15"/>
      <c r="G25" s="77"/>
      <c r="H25" s="77"/>
    </row>
    <row r="26" spans="1:8" s="6" customFormat="1" ht="15" customHeight="1" x14ac:dyDescent="0.2">
      <c r="A26" s="7" t="s">
        <v>68</v>
      </c>
      <c r="B26" s="78"/>
      <c r="C26" s="79"/>
      <c r="D26" s="80"/>
      <c r="F26" s="15"/>
      <c r="G26" s="77"/>
      <c r="H26" s="77"/>
    </row>
    <row r="27" spans="1:8" s="6" customFormat="1" ht="15" customHeight="1" x14ac:dyDescent="0.2">
      <c r="A27" s="7" t="s">
        <v>41</v>
      </c>
      <c r="B27" s="78"/>
      <c r="C27" s="79"/>
      <c r="D27" s="80"/>
      <c r="F27" s="15"/>
      <c r="G27" s="13"/>
      <c r="H27" s="13"/>
    </row>
    <row r="28" spans="1:8" s="6" customFormat="1" ht="15" customHeight="1" x14ac:dyDescent="0.2">
      <c r="A28" s="7" t="s">
        <v>42</v>
      </c>
      <c r="B28" s="78"/>
      <c r="C28" s="79"/>
      <c r="D28" s="80"/>
      <c r="F28" s="15"/>
      <c r="G28" s="77"/>
      <c r="H28" s="77"/>
    </row>
    <row r="29" spans="1:8" s="6" customFormat="1" ht="15" customHeight="1" x14ac:dyDescent="0.2">
      <c r="A29" s="7" t="s">
        <v>43</v>
      </c>
      <c r="B29" s="78"/>
      <c r="C29" s="79"/>
      <c r="D29" s="80"/>
      <c r="F29" s="15"/>
      <c r="G29" s="77"/>
      <c r="H29" s="77"/>
    </row>
    <row r="30" spans="1:8" s="6" customFormat="1" ht="15" customHeight="1" x14ac:dyDescent="0.2">
      <c r="A30" s="7" t="s">
        <v>69</v>
      </c>
      <c r="B30" s="78"/>
      <c r="C30" s="79"/>
      <c r="D30" s="80"/>
      <c r="F30" s="15"/>
      <c r="G30" s="13"/>
      <c r="H30" s="13"/>
    </row>
    <row r="31" spans="1:8" s="6" customFormat="1" ht="15" customHeight="1" x14ac:dyDescent="0.2">
      <c r="A31" s="7" t="s">
        <v>70</v>
      </c>
      <c r="B31" s="78"/>
      <c r="C31" s="79"/>
      <c r="D31" s="80"/>
      <c r="F31" s="15"/>
      <c r="G31" s="13"/>
      <c r="H31" s="13"/>
    </row>
    <row r="32" spans="1:8" s="6" customFormat="1" ht="15" customHeight="1" x14ac:dyDescent="0.2">
      <c r="A32" s="7" t="s">
        <v>71</v>
      </c>
      <c r="B32" s="78"/>
      <c r="C32" s="79"/>
      <c r="D32" s="80"/>
      <c r="G32" s="77"/>
      <c r="H32" s="77"/>
    </row>
    <row r="33" spans="1:8" s="6" customFormat="1" ht="15" customHeight="1" x14ac:dyDescent="0.2">
      <c r="A33" s="7" t="s">
        <v>72</v>
      </c>
      <c r="B33" s="78"/>
      <c r="C33" s="79"/>
      <c r="D33" s="80"/>
      <c r="G33" s="77"/>
      <c r="H33" s="77"/>
    </row>
    <row r="34" spans="1:8" s="6" customFormat="1" ht="15" customHeight="1" x14ac:dyDescent="0.2">
      <c r="A34" s="7" t="s">
        <v>73</v>
      </c>
      <c r="B34" s="78"/>
      <c r="C34" s="79"/>
      <c r="D34" s="80"/>
      <c r="G34" s="77"/>
      <c r="H34" s="77"/>
    </row>
    <row r="35" spans="1:8" s="6" customFormat="1" ht="15" customHeight="1" x14ac:dyDescent="0.2">
      <c r="A35" s="7" t="s">
        <v>74</v>
      </c>
      <c r="B35" s="78"/>
      <c r="C35" s="79"/>
      <c r="D35" s="80"/>
      <c r="G35" s="77"/>
      <c r="H35" s="77"/>
    </row>
    <row r="36" spans="1:8" s="6" customFormat="1" ht="15" customHeight="1" x14ac:dyDescent="0.2">
      <c r="A36" s="7" t="s">
        <v>75</v>
      </c>
      <c r="B36" s="78"/>
      <c r="C36" s="79"/>
      <c r="D36" s="80"/>
      <c r="G36" s="77"/>
      <c r="H36" s="77"/>
    </row>
    <row r="37" spans="1:8" s="6" customFormat="1" ht="15" customHeight="1" x14ac:dyDescent="0.2">
      <c r="A37" s="7" t="s">
        <v>76</v>
      </c>
      <c r="B37" s="78"/>
      <c r="C37" s="79"/>
      <c r="D37" s="80"/>
      <c r="G37" s="77"/>
      <c r="H37" s="77"/>
    </row>
    <row r="38" spans="1:8" s="6" customFormat="1" ht="15" customHeight="1" x14ac:dyDescent="0.2">
      <c r="A38" s="7" t="s">
        <v>44</v>
      </c>
      <c r="B38" s="78"/>
      <c r="C38" s="79"/>
      <c r="D38" s="80"/>
      <c r="G38" s="77"/>
      <c r="H38" s="77"/>
    </row>
    <row r="39" spans="1:8" s="6" customFormat="1" ht="15" customHeight="1" x14ac:dyDescent="0.2">
      <c r="A39" s="7" t="s">
        <v>77</v>
      </c>
      <c r="B39" s="78"/>
      <c r="C39" s="79"/>
      <c r="D39" s="80"/>
      <c r="G39" s="77"/>
      <c r="H39" s="77"/>
    </row>
    <row r="40" spans="1:8" s="6" customFormat="1" ht="15" customHeight="1" x14ac:dyDescent="0.2">
      <c r="A40" s="7" t="s">
        <v>78</v>
      </c>
      <c r="B40" s="78"/>
      <c r="C40" s="79"/>
      <c r="D40" s="80"/>
      <c r="G40" s="77"/>
      <c r="H40" s="77"/>
    </row>
    <row r="41" spans="1:8" s="6" customFormat="1" ht="15" customHeight="1" x14ac:dyDescent="0.2">
      <c r="A41" s="7" t="s">
        <v>79</v>
      </c>
      <c r="B41" s="78"/>
      <c r="C41" s="79"/>
      <c r="D41" s="80"/>
      <c r="G41" s="77"/>
      <c r="H41" s="77"/>
    </row>
    <row r="42" spans="1:8" s="6" customFormat="1" ht="15" customHeight="1" x14ac:dyDescent="0.2">
      <c r="A42" s="7" t="s">
        <v>45</v>
      </c>
      <c r="B42" s="91"/>
      <c r="C42" s="92"/>
      <c r="D42" s="93"/>
      <c r="G42" s="77"/>
      <c r="H42" s="77"/>
    </row>
    <row r="43" spans="1:8" s="6" customFormat="1" ht="15" customHeight="1" x14ac:dyDescent="0.2">
      <c r="A43" s="7" t="s">
        <v>46</v>
      </c>
      <c r="B43" s="78"/>
      <c r="C43" s="79"/>
      <c r="D43" s="80"/>
      <c r="G43" s="77"/>
      <c r="H43" s="77"/>
    </row>
    <row r="44" spans="1:8" s="6" customFormat="1" ht="15" customHeight="1" x14ac:dyDescent="0.2">
      <c r="A44" s="7" t="s">
        <v>112</v>
      </c>
      <c r="B44" s="78"/>
      <c r="C44" s="79"/>
      <c r="D44" s="80"/>
      <c r="G44" s="77"/>
      <c r="H44" s="77"/>
    </row>
    <row r="46" spans="1:8" ht="15" customHeight="1" x14ac:dyDescent="0.2">
      <c r="A46" s="14" t="s">
        <v>38</v>
      </c>
    </row>
    <row r="47" spans="1:8" s="6" customFormat="1" ht="15" customHeight="1" x14ac:dyDescent="0.2">
      <c r="A47" s="7" t="s">
        <v>80</v>
      </c>
      <c r="B47" s="78"/>
      <c r="C47" s="79"/>
      <c r="D47" s="80"/>
      <c r="F47" s="15"/>
      <c r="G47" s="13"/>
      <c r="H47" s="13"/>
    </row>
    <row r="48" spans="1:8" s="6" customFormat="1" ht="15" customHeight="1" x14ac:dyDescent="0.2">
      <c r="A48" s="7" t="s">
        <v>81</v>
      </c>
      <c r="B48" s="78"/>
      <c r="C48" s="79"/>
      <c r="D48" s="80"/>
      <c r="F48" s="15"/>
      <c r="G48" s="13"/>
      <c r="H48" s="13"/>
    </row>
  </sheetData>
  <sheetProtection algorithmName="SHA-512" hashValue="R6LMxH04JThEuiIcRd4I3rqHp2Ejq0zkgSSj8OXfWFVxiUMwlZLrsSMojZrpPKrne7vjVRvhpqixPzZY8bUN8Q==" saltValue="4tOfjRuXZfQtXy5nAlPICw==" spinCount="100000" sheet="1" objects="1" scenarios="1"/>
  <mergeCells count="61">
    <mergeCell ref="A1:B1"/>
    <mergeCell ref="B5:H5"/>
    <mergeCell ref="B6:D6"/>
    <mergeCell ref="B7:D7"/>
    <mergeCell ref="B8:H8"/>
    <mergeCell ref="G43:H43"/>
    <mergeCell ref="B41:D41"/>
    <mergeCell ref="G41:H41"/>
    <mergeCell ref="B42:D42"/>
    <mergeCell ref="G38:H38"/>
    <mergeCell ref="B39:D39"/>
    <mergeCell ref="G39:H39"/>
    <mergeCell ref="G42:H42"/>
    <mergeCell ref="G40:H40"/>
    <mergeCell ref="B9:E9"/>
    <mergeCell ref="B10:D10"/>
    <mergeCell ref="B24:D24"/>
    <mergeCell ref="G24:H24"/>
    <mergeCell ref="B19:D19"/>
    <mergeCell ref="G19:H19"/>
    <mergeCell ref="B23:D23"/>
    <mergeCell ref="F10:G10"/>
    <mergeCell ref="B18:D18"/>
    <mergeCell ref="G18:H18"/>
    <mergeCell ref="B20:D20"/>
    <mergeCell ref="G20:H20"/>
    <mergeCell ref="B14:D14"/>
    <mergeCell ref="G13:H13"/>
    <mergeCell ref="G9:H9"/>
    <mergeCell ref="G23:H23"/>
    <mergeCell ref="B34:D34"/>
    <mergeCell ref="G34:H34"/>
    <mergeCell ref="B35:D35"/>
    <mergeCell ref="G35:H35"/>
    <mergeCell ref="B25:D25"/>
    <mergeCell ref="G25:H25"/>
    <mergeCell ref="B26:D26"/>
    <mergeCell ref="G26:H26"/>
    <mergeCell ref="B30:D30"/>
    <mergeCell ref="B27:D27"/>
    <mergeCell ref="B28:D28"/>
    <mergeCell ref="G28:H28"/>
    <mergeCell ref="B29:D29"/>
    <mergeCell ref="G29:H29"/>
    <mergeCell ref="B31:D31"/>
    <mergeCell ref="B15:D15"/>
    <mergeCell ref="G44:H44"/>
    <mergeCell ref="B47:D47"/>
    <mergeCell ref="B48:D48"/>
    <mergeCell ref="B32:D32"/>
    <mergeCell ref="B33:D33"/>
    <mergeCell ref="B38:D38"/>
    <mergeCell ref="B43:D43"/>
    <mergeCell ref="B36:D36"/>
    <mergeCell ref="B40:D40"/>
    <mergeCell ref="B44:D44"/>
    <mergeCell ref="G36:H36"/>
    <mergeCell ref="B37:D37"/>
    <mergeCell ref="G37:H37"/>
    <mergeCell ref="G32:H32"/>
    <mergeCell ref="G33:H33"/>
  </mergeCells>
  <phoneticPr fontId="0" type="noConversion"/>
  <pageMargins left="0" right="0" top="0.5" bottom="0.5" header="0.2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M129"/>
  <sheetViews>
    <sheetView zoomScaleNormal="100" workbookViewId="0"/>
  </sheetViews>
  <sheetFormatPr defaultColWidth="10.6640625" defaultRowHeight="11.25" x14ac:dyDescent="0.2"/>
  <cols>
    <col min="1" max="1" width="2.83203125" style="17" customWidth="1"/>
    <col min="2" max="2" width="6.83203125" style="17" customWidth="1"/>
    <col min="3" max="3" width="10.6640625" style="17" customWidth="1"/>
    <col min="4" max="6" width="10.1640625" style="17" customWidth="1"/>
    <col min="7" max="7" width="8.6640625" style="17" customWidth="1"/>
    <col min="8" max="8" width="9" style="17" customWidth="1"/>
    <col min="9" max="10" width="12.83203125" style="17" customWidth="1"/>
    <col min="11" max="12" width="12.5" style="17" customWidth="1"/>
    <col min="13" max="13" width="4.5" style="17" bestFit="1" customWidth="1"/>
    <col min="14" max="16384" width="10.6640625" style="17"/>
  </cols>
  <sheetData>
    <row r="1" spans="2:13" ht="18.75" x14ac:dyDescent="0.3">
      <c r="B1" s="154" t="s">
        <v>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2:13" ht="15.75" x14ac:dyDescent="0.25">
      <c r="B2" s="153" t="s">
        <v>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2:13" ht="15.75" x14ac:dyDescent="0.25">
      <c r="B3" s="153" t="str">
        <f>IF('PDE-363 Data Entry'!B4="","",CONCATENATE('PDE-363 Data Entry'!B4,"-",'PDE-363 Data Entry'!D4," School Year"))</f>
        <v/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2:13" x14ac:dyDescent="0.2">
      <c r="B4" s="122" t="s">
        <v>90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8"/>
    </row>
    <row r="6" spans="2:13" ht="12" x14ac:dyDescent="0.2">
      <c r="B6" s="129" t="s">
        <v>3</v>
      </c>
      <c r="C6" s="130"/>
      <c r="D6" s="130"/>
      <c r="E6" s="130"/>
      <c r="F6" s="130"/>
      <c r="G6" s="131"/>
      <c r="H6" s="129" t="s">
        <v>6</v>
      </c>
      <c r="I6" s="141"/>
      <c r="J6" s="151"/>
      <c r="K6" s="129" t="s">
        <v>8</v>
      </c>
      <c r="L6" s="141"/>
      <c r="M6" s="131"/>
    </row>
    <row r="7" spans="2:13" ht="16.149999999999999" customHeight="1" x14ac:dyDescent="0.2">
      <c r="B7" s="123" t="str">
        <f>IF(SDName="","",SDName)</f>
        <v/>
      </c>
      <c r="C7" s="124"/>
      <c r="D7" s="124"/>
      <c r="E7" s="124"/>
      <c r="F7" s="124"/>
      <c r="G7" s="125"/>
      <c r="H7" s="123" t="str">
        <f>IF(County="","",County)</f>
        <v/>
      </c>
      <c r="I7" s="124"/>
      <c r="J7" s="125"/>
      <c r="K7" s="142" t="str">
        <f>IF(AUN="","",AUN)</f>
        <v/>
      </c>
      <c r="L7" s="143"/>
      <c r="M7" s="144"/>
    </row>
    <row r="8" spans="2:13" ht="12" x14ac:dyDescent="0.2">
      <c r="B8" s="129" t="s">
        <v>4</v>
      </c>
      <c r="C8" s="130"/>
      <c r="D8" s="130"/>
      <c r="E8" s="130"/>
      <c r="F8" s="130"/>
      <c r="G8" s="131"/>
      <c r="H8" s="129" t="s">
        <v>7</v>
      </c>
      <c r="I8" s="141"/>
      <c r="J8" s="151"/>
      <c r="K8" s="129" t="s">
        <v>99</v>
      </c>
      <c r="L8" s="141"/>
      <c r="M8" s="131"/>
    </row>
    <row r="9" spans="2:13" ht="18" customHeight="1" x14ac:dyDescent="0.2">
      <c r="B9" s="123" t="str">
        <f>IF(ContactPerson="","",ContactPerson)</f>
        <v/>
      </c>
      <c r="C9" s="124"/>
      <c r="D9" s="124"/>
      <c r="E9" s="124"/>
      <c r="F9" s="124"/>
      <c r="G9" s="125"/>
      <c r="H9" s="123" t="str">
        <f>IF(OR(Email1="",Email2=""),"",CONCATENATE(Email1,"@",Email2))</f>
        <v/>
      </c>
      <c r="I9" s="124"/>
      <c r="J9" s="125"/>
      <c r="K9" s="142" t="str">
        <f>IF(Telephone="","",CONCATENATE(" ",Telephone,"        x ",Extension))</f>
        <v/>
      </c>
      <c r="L9" s="175"/>
      <c r="M9" s="176"/>
    </row>
    <row r="10" spans="2:13" ht="12" x14ac:dyDescent="0.2">
      <c r="B10" s="129" t="s">
        <v>5</v>
      </c>
      <c r="C10" s="130"/>
      <c r="D10" s="130"/>
      <c r="E10" s="130"/>
      <c r="F10" s="130"/>
      <c r="G10" s="130"/>
      <c r="H10" s="130"/>
      <c r="I10" s="130"/>
      <c r="J10" s="131"/>
      <c r="K10" s="129" t="s">
        <v>9</v>
      </c>
      <c r="L10" s="141"/>
      <c r="M10" s="131"/>
    </row>
    <row r="11" spans="2:13" x14ac:dyDescent="0.2">
      <c r="B11" s="169"/>
      <c r="C11" s="170"/>
      <c r="D11" s="170"/>
      <c r="E11" s="170"/>
      <c r="F11" s="170"/>
      <c r="G11" s="170"/>
      <c r="H11" s="170"/>
      <c r="I11" s="170"/>
      <c r="J11" s="171"/>
      <c r="K11" s="142"/>
      <c r="L11" s="175"/>
      <c r="M11" s="176"/>
    </row>
    <row r="12" spans="2:13" x14ac:dyDescent="0.2">
      <c r="B12" s="172"/>
      <c r="C12" s="173"/>
      <c r="D12" s="173"/>
      <c r="E12" s="173"/>
      <c r="F12" s="173"/>
      <c r="G12" s="173"/>
      <c r="H12" s="173"/>
      <c r="I12" s="173"/>
      <c r="J12" s="174"/>
      <c r="K12" s="177"/>
      <c r="L12" s="178"/>
      <c r="M12" s="179"/>
    </row>
    <row r="13" spans="2:13" x14ac:dyDescent="0.2"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8"/>
    </row>
    <row r="14" spans="2:13" ht="12.75" x14ac:dyDescent="0.2">
      <c r="B14" s="158" t="str">
        <f>IF('PDE-363 Data Entry'!B4="","",CONCATENATE("Funding for Charter Schools for ",'PDE-363 Data Entry'!B4,"-",'PDE-363 Data Entry'!D4," School Year"))</f>
        <v/>
      </c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</row>
    <row r="15" spans="2:13" ht="12.75" x14ac:dyDescent="0.2">
      <c r="B15" s="159" t="s">
        <v>65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</row>
    <row r="16" spans="2:13" s="20" customFormat="1" ht="12.75" x14ac:dyDescent="0.2">
      <c r="B16" s="160" t="str">
        <f>IF('PDE-363 Data Entry'!B4="","",CONCATENATE("for ",'PDE-363 Data Entry'!B4-1,"-",'PDE-363 Data Entry'!B4," School Year (immediately preceding year)"))</f>
        <v/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</row>
    <row r="17" spans="2:13" x14ac:dyDescent="0.2"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8"/>
    </row>
    <row r="18" spans="2:13" ht="18" customHeight="1" x14ac:dyDescent="0.2">
      <c r="B18" s="161" t="s">
        <v>102</v>
      </c>
      <c r="C18" s="162"/>
      <c r="D18" s="162"/>
      <c r="E18" s="162"/>
      <c r="F18" s="163"/>
      <c r="G18" s="21"/>
      <c r="H18" s="21"/>
      <c r="I18" s="21"/>
      <c r="J18" s="21"/>
      <c r="K18" s="21"/>
      <c r="L18" s="21"/>
      <c r="M18" s="22"/>
    </row>
    <row r="19" spans="2:13" s="44" customFormat="1" ht="8.25" x14ac:dyDescent="0.15">
      <c r="B19" s="164" t="s">
        <v>10</v>
      </c>
      <c r="C19" s="165"/>
      <c r="D19" s="165"/>
      <c r="E19" s="165"/>
      <c r="F19" s="165"/>
      <c r="G19" s="165"/>
      <c r="H19" s="42"/>
      <c r="I19" s="42"/>
      <c r="J19" s="157"/>
      <c r="K19" s="102" t="str">
        <f>IF(TotalExp="","",TotalExp)</f>
        <v/>
      </c>
      <c r="L19" s="180"/>
      <c r="M19" s="43"/>
    </row>
    <row r="20" spans="2:13" x14ac:dyDescent="0.2">
      <c r="B20" s="164"/>
      <c r="C20" s="165"/>
      <c r="D20" s="165"/>
      <c r="E20" s="165"/>
      <c r="F20" s="165"/>
      <c r="G20" s="165"/>
      <c r="H20" s="23"/>
      <c r="I20" s="23"/>
      <c r="J20" s="157"/>
      <c r="K20" s="181"/>
      <c r="L20" s="181"/>
      <c r="M20" s="26" t="s">
        <v>11</v>
      </c>
    </row>
    <row r="21" spans="2:13" s="44" customFormat="1" ht="8.25" x14ac:dyDescent="0.15">
      <c r="B21" s="164" t="s">
        <v>84</v>
      </c>
      <c r="C21" s="166"/>
      <c r="D21" s="166"/>
      <c r="E21" s="166"/>
      <c r="F21" s="166"/>
      <c r="G21" s="166"/>
      <c r="H21" s="42"/>
      <c r="I21" s="42"/>
      <c r="J21" s="157"/>
      <c r="K21" s="134">
        <f>IF(TotalDed="","",TotalDed)</f>
        <v>0</v>
      </c>
      <c r="L21" s="134"/>
      <c r="M21" s="43"/>
    </row>
    <row r="22" spans="2:13" x14ac:dyDescent="0.2">
      <c r="B22" s="167"/>
      <c r="C22" s="166"/>
      <c r="D22" s="166"/>
      <c r="E22" s="166"/>
      <c r="F22" s="166"/>
      <c r="G22" s="166"/>
      <c r="H22" s="23"/>
      <c r="I22" s="23"/>
      <c r="J22" s="157"/>
      <c r="K22" s="103"/>
      <c r="L22" s="103"/>
      <c r="M22" s="26" t="s">
        <v>12</v>
      </c>
    </row>
    <row r="23" spans="2:13" s="44" customFormat="1" ht="8.25" x14ac:dyDescent="0.15">
      <c r="B23" s="164" t="s">
        <v>85</v>
      </c>
      <c r="C23" s="109"/>
      <c r="D23" s="109"/>
      <c r="E23" s="109"/>
      <c r="F23" s="109"/>
      <c r="G23" s="109"/>
      <c r="H23" s="42"/>
      <c r="I23" s="42"/>
      <c r="J23" s="157"/>
      <c r="K23" s="134" t="str">
        <f>IF(K19="","",K19-K21)</f>
        <v/>
      </c>
      <c r="L23" s="134"/>
      <c r="M23" s="43"/>
    </row>
    <row r="24" spans="2:13" s="27" customFormat="1" ht="12" x14ac:dyDescent="0.2">
      <c r="B24" s="168"/>
      <c r="C24" s="109"/>
      <c r="D24" s="109"/>
      <c r="E24" s="109"/>
      <c r="F24" s="109"/>
      <c r="G24" s="109"/>
      <c r="H24" s="23"/>
      <c r="I24" s="23"/>
      <c r="J24" s="157"/>
      <c r="K24" s="103"/>
      <c r="L24" s="103"/>
      <c r="M24" s="26" t="s">
        <v>13</v>
      </c>
    </row>
    <row r="25" spans="2:13" x14ac:dyDescent="0.2">
      <c r="B25" s="182" t="s">
        <v>91</v>
      </c>
      <c r="C25" s="183"/>
      <c r="D25" s="183"/>
      <c r="E25" s="183"/>
      <c r="F25" s="183"/>
      <c r="G25" s="183"/>
      <c r="H25" s="152" t="str">
        <f>IF(ADM_Total="","",ADM_Total)</f>
        <v/>
      </c>
      <c r="I25" s="152"/>
      <c r="J25" s="23"/>
      <c r="K25" s="23"/>
      <c r="L25" s="23"/>
      <c r="M25" s="24"/>
    </row>
    <row r="26" spans="2:13" x14ac:dyDescent="0.2">
      <c r="B26" s="184"/>
      <c r="C26" s="183"/>
      <c r="D26" s="183"/>
      <c r="E26" s="183"/>
      <c r="F26" s="183"/>
      <c r="G26" s="183"/>
      <c r="H26" s="110"/>
      <c r="I26" s="110"/>
      <c r="J26" s="29" t="s">
        <v>14</v>
      </c>
      <c r="K26" s="23"/>
      <c r="L26" s="23"/>
      <c r="M26" s="24"/>
    </row>
    <row r="27" spans="2:13" ht="10.15" customHeight="1" x14ac:dyDescent="0.2">
      <c r="B27" s="41" t="s">
        <v>86</v>
      </c>
      <c r="C27" s="45"/>
      <c r="D27" s="45"/>
      <c r="E27" s="45"/>
      <c r="F27" s="45"/>
      <c r="G27" s="45"/>
      <c r="H27" s="45"/>
      <c r="I27" s="23"/>
      <c r="J27" s="23"/>
      <c r="K27" s="23"/>
      <c r="L27" s="23"/>
      <c r="M27" s="24"/>
    </row>
    <row r="28" spans="2:13" ht="12.75" x14ac:dyDescent="0.2">
      <c r="B28" s="98" t="s">
        <v>100</v>
      </c>
      <c r="C28" s="99"/>
      <c r="D28" s="99"/>
      <c r="E28" s="99"/>
      <c r="F28" s="99"/>
      <c r="G28" s="99"/>
      <c r="H28" s="99"/>
      <c r="I28" s="68"/>
      <c r="J28" s="69"/>
      <c r="K28" s="185" t="str">
        <f>IF(OR(NS_SelExp="",ADM_Total=""),"",ROUND(NS_SelExp/ADM_Total,2))</f>
        <v/>
      </c>
      <c r="L28" s="186"/>
      <c r="M28" s="97" t="s">
        <v>15</v>
      </c>
    </row>
    <row r="29" spans="2:13" ht="12.75" x14ac:dyDescent="0.2">
      <c r="B29" s="73" t="s">
        <v>111</v>
      </c>
      <c r="C29" s="71"/>
      <c r="D29" s="71"/>
      <c r="E29" s="71"/>
      <c r="F29" s="71"/>
      <c r="G29" s="71"/>
      <c r="H29" s="71"/>
      <c r="I29" s="71"/>
      <c r="J29" s="72"/>
      <c r="K29" s="187"/>
      <c r="L29" s="188"/>
      <c r="M29" s="97"/>
    </row>
    <row r="30" spans="2:13" x14ac:dyDescent="0.2">
      <c r="B30" s="46"/>
      <c r="C30" s="47"/>
      <c r="D30" s="47"/>
      <c r="E30" s="47"/>
      <c r="F30" s="47"/>
      <c r="G30" s="47"/>
      <c r="H30" s="47"/>
      <c r="I30" s="48"/>
      <c r="J30" s="30"/>
      <c r="K30" s="30"/>
      <c r="L30" s="30"/>
      <c r="M30" s="31"/>
    </row>
    <row r="31" spans="2:13" ht="15" customHeight="1" x14ac:dyDescent="0.2">
      <c r="B31" s="189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</row>
    <row r="32" spans="2:13" ht="18" customHeight="1" x14ac:dyDescent="0.2">
      <c r="B32" s="114" t="s">
        <v>103</v>
      </c>
      <c r="C32" s="115"/>
      <c r="D32" s="115"/>
      <c r="E32" s="115"/>
      <c r="F32" s="116"/>
      <c r="G32" s="64"/>
      <c r="H32" s="64"/>
      <c r="I32" s="64"/>
      <c r="J32" s="21"/>
      <c r="K32" s="21"/>
      <c r="L32" s="21"/>
      <c r="M32" s="22"/>
    </row>
    <row r="33" spans="2:13" s="44" customFormat="1" ht="8.25" x14ac:dyDescent="0.15">
      <c r="B33" s="108" t="s">
        <v>17</v>
      </c>
      <c r="C33" s="109"/>
      <c r="D33" s="109"/>
      <c r="E33" s="109"/>
      <c r="F33" s="109"/>
      <c r="G33" s="109"/>
      <c r="H33" s="112" t="str">
        <f>IF(_Exp1200="","",_Exp1200)</f>
        <v/>
      </c>
      <c r="I33" s="112"/>
      <c r="J33" s="42"/>
      <c r="K33" s="111"/>
      <c r="L33" s="111"/>
      <c r="M33" s="43"/>
    </row>
    <row r="34" spans="2:13" ht="12" x14ac:dyDescent="0.2">
      <c r="B34" s="121"/>
      <c r="C34" s="109"/>
      <c r="D34" s="109"/>
      <c r="E34" s="109"/>
      <c r="F34" s="109"/>
      <c r="G34" s="109"/>
      <c r="H34" s="113"/>
      <c r="I34" s="113"/>
      <c r="J34" s="29" t="s">
        <v>16</v>
      </c>
      <c r="K34" s="111"/>
      <c r="L34" s="111"/>
      <c r="M34" s="32"/>
    </row>
    <row r="35" spans="2:13" x14ac:dyDescent="0.2">
      <c r="B35" s="108" t="s">
        <v>87</v>
      </c>
      <c r="C35" s="109"/>
      <c r="D35" s="109"/>
      <c r="E35" s="109"/>
      <c r="F35" s="109"/>
      <c r="G35" s="109"/>
      <c r="H35" s="112">
        <f>IF(TotalSpecDed="","",TotalSpecDed)</f>
        <v>0</v>
      </c>
      <c r="I35" s="112"/>
      <c r="J35" s="23"/>
      <c r="K35" s="23"/>
      <c r="L35" s="23"/>
      <c r="M35" s="24"/>
    </row>
    <row r="36" spans="2:13" x14ac:dyDescent="0.2">
      <c r="B36" s="121"/>
      <c r="C36" s="109"/>
      <c r="D36" s="109"/>
      <c r="E36" s="109"/>
      <c r="F36" s="109"/>
      <c r="G36" s="109"/>
      <c r="H36" s="113"/>
      <c r="I36" s="113"/>
      <c r="J36" s="29" t="s">
        <v>18</v>
      </c>
      <c r="K36" s="23"/>
      <c r="L36" s="23"/>
      <c r="M36" s="24"/>
    </row>
    <row r="37" spans="2:13" x14ac:dyDescent="0.2">
      <c r="B37" s="108" t="s">
        <v>88</v>
      </c>
      <c r="C37" s="109"/>
      <c r="D37" s="109"/>
      <c r="E37" s="109"/>
      <c r="F37" s="109"/>
      <c r="G37" s="109"/>
      <c r="H37" s="134" t="str">
        <f>IF(H33="","",H33-H35)</f>
        <v/>
      </c>
      <c r="I37" s="134"/>
      <c r="J37" s="23"/>
      <c r="K37" s="23"/>
      <c r="L37" s="23"/>
      <c r="M37" s="24"/>
    </row>
    <row r="38" spans="2:13" x14ac:dyDescent="0.2">
      <c r="B38" s="121"/>
      <c r="C38" s="109"/>
      <c r="D38" s="109"/>
      <c r="E38" s="109"/>
      <c r="F38" s="109"/>
      <c r="G38" s="109"/>
      <c r="H38" s="103"/>
      <c r="I38" s="103"/>
      <c r="J38" s="29" t="s">
        <v>33</v>
      </c>
      <c r="K38" s="23"/>
      <c r="L38" s="23"/>
      <c r="M38" s="24"/>
    </row>
    <row r="39" spans="2:13" x14ac:dyDescent="0.2">
      <c r="B39" s="65"/>
      <c r="C39" s="63"/>
      <c r="D39" s="63"/>
      <c r="E39" s="63"/>
      <c r="F39" s="63"/>
      <c r="G39" s="63"/>
      <c r="H39" s="63"/>
      <c r="I39" s="63"/>
      <c r="J39" s="23"/>
      <c r="K39" s="23"/>
      <c r="L39" s="23"/>
      <c r="M39" s="24"/>
    </row>
    <row r="40" spans="2:13" x14ac:dyDescent="0.2">
      <c r="B40" s="108" t="s">
        <v>104</v>
      </c>
      <c r="C40" s="109"/>
      <c r="D40" s="109"/>
      <c r="E40" s="109"/>
      <c r="F40" s="109"/>
      <c r="G40" s="109"/>
      <c r="H40" s="152" t="str">
        <f>IF(H25="","",ROUND(H25*0.16,3))</f>
        <v/>
      </c>
      <c r="I40" s="152"/>
      <c r="J40" s="23"/>
      <c r="K40" s="111"/>
      <c r="L40" s="111"/>
      <c r="M40" s="24"/>
    </row>
    <row r="41" spans="2:13" ht="12" x14ac:dyDescent="0.2">
      <c r="B41" s="121"/>
      <c r="C41" s="109"/>
      <c r="D41" s="109"/>
      <c r="E41" s="109"/>
      <c r="F41" s="109"/>
      <c r="G41" s="109"/>
      <c r="H41" s="110"/>
      <c r="I41" s="110"/>
      <c r="J41" s="29" t="s">
        <v>92</v>
      </c>
      <c r="K41" s="111"/>
      <c r="L41" s="111"/>
      <c r="M41" s="32"/>
    </row>
    <row r="42" spans="2:13" x14ac:dyDescent="0.2">
      <c r="B42" s="65"/>
      <c r="C42" s="63"/>
      <c r="D42" s="63"/>
      <c r="E42" s="63"/>
      <c r="F42" s="63"/>
      <c r="G42" s="63"/>
      <c r="H42" s="63"/>
      <c r="I42" s="63"/>
      <c r="J42" s="23"/>
      <c r="K42" s="23"/>
      <c r="L42" s="23"/>
      <c r="M42" s="24"/>
    </row>
    <row r="43" spans="2:13" ht="12.75" x14ac:dyDescent="0.2">
      <c r="B43" s="108" t="s">
        <v>93</v>
      </c>
      <c r="C43" s="109"/>
      <c r="D43" s="109"/>
      <c r="E43" s="109"/>
      <c r="F43" s="109"/>
      <c r="G43" s="109"/>
      <c r="H43" s="110" t="str">
        <f>IF(ADM_Spec="","",ADM_Spec)</f>
        <v/>
      </c>
      <c r="I43" s="110"/>
      <c r="J43" s="29" t="s">
        <v>94</v>
      </c>
      <c r="K43" s="111"/>
      <c r="L43" s="111"/>
      <c r="M43" s="32"/>
    </row>
    <row r="44" spans="2:13" x14ac:dyDescent="0.2">
      <c r="B44" s="65"/>
      <c r="C44" s="63"/>
      <c r="D44" s="63"/>
      <c r="E44" s="63"/>
      <c r="F44" s="63"/>
      <c r="G44" s="63"/>
      <c r="H44" s="63"/>
      <c r="I44" s="63"/>
      <c r="J44" s="23"/>
      <c r="K44" s="23"/>
      <c r="L44" s="23"/>
      <c r="M44" s="24"/>
    </row>
    <row r="45" spans="2:13" x14ac:dyDescent="0.2">
      <c r="B45" s="108" t="s">
        <v>105</v>
      </c>
      <c r="C45" s="109"/>
      <c r="D45" s="109"/>
      <c r="E45" s="109"/>
      <c r="F45" s="109"/>
      <c r="G45" s="109"/>
      <c r="H45" s="102" t="str">
        <f>IF(S_SelExp="","",ROUND(S_SelExp/ADM_16Percent,2))</f>
        <v/>
      </c>
      <c r="I45" s="102"/>
      <c r="M45" s="24"/>
    </row>
    <row r="46" spans="2:13" s="27" customFormat="1" ht="12" x14ac:dyDescent="0.2">
      <c r="B46" s="121"/>
      <c r="C46" s="109"/>
      <c r="D46" s="109"/>
      <c r="E46" s="109"/>
      <c r="F46" s="109"/>
      <c r="G46" s="109"/>
      <c r="H46" s="103"/>
      <c r="I46" s="103"/>
      <c r="J46" s="29" t="s">
        <v>95</v>
      </c>
      <c r="M46" s="24"/>
    </row>
    <row r="47" spans="2:13" ht="6" customHeight="1" x14ac:dyDescent="0.2">
      <c r="B47" s="65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4"/>
    </row>
    <row r="48" spans="2:13" x14ac:dyDescent="0.2">
      <c r="B48" s="108" t="s">
        <v>106</v>
      </c>
      <c r="C48" s="109"/>
      <c r="D48" s="109"/>
      <c r="E48" s="109"/>
      <c r="F48" s="109"/>
      <c r="G48" s="109"/>
      <c r="H48" s="102" t="str">
        <f>IF(S_SelExp="","",ROUND(S_SelExp/ADM_Spec,2))</f>
        <v/>
      </c>
      <c r="I48" s="102"/>
      <c r="K48" s="23"/>
      <c r="L48" s="23"/>
      <c r="M48" s="24"/>
    </row>
    <row r="49" spans="2:13" x14ac:dyDescent="0.2">
      <c r="B49" s="121"/>
      <c r="C49" s="109"/>
      <c r="D49" s="109"/>
      <c r="E49" s="109"/>
      <c r="F49" s="109"/>
      <c r="G49" s="109"/>
      <c r="H49" s="103"/>
      <c r="I49" s="103"/>
      <c r="J49" s="29" t="s">
        <v>96</v>
      </c>
      <c r="K49" s="23"/>
      <c r="L49" s="23"/>
      <c r="M49" s="24"/>
    </row>
    <row r="50" spans="2:13" x14ac:dyDescent="0.2">
      <c r="B50" s="65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4"/>
    </row>
    <row r="51" spans="2:13" ht="12.75" x14ac:dyDescent="0.2">
      <c r="B51" s="98" t="s">
        <v>101</v>
      </c>
      <c r="C51" s="99"/>
      <c r="D51" s="99"/>
      <c r="E51" s="99"/>
      <c r="F51" s="99"/>
      <c r="G51" s="99"/>
      <c r="H51" s="99"/>
      <c r="I51" s="68"/>
      <c r="J51" s="69"/>
      <c r="K51" s="135" t="str">
        <f>IF(Nonspecial="","",ROUND(Nonspecial+Special1,2))</f>
        <v/>
      </c>
      <c r="L51" s="136"/>
      <c r="M51" s="97" t="s">
        <v>97</v>
      </c>
    </row>
    <row r="52" spans="2:13" ht="12.75" x14ac:dyDescent="0.2">
      <c r="B52" s="70" t="s">
        <v>114</v>
      </c>
      <c r="C52" s="71"/>
      <c r="D52" s="71"/>
      <c r="E52" s="71"/>
      <c r="F52" s="71"/>
      <c r="G52" s="71"/>
      <c r="H52" s="71"/>
      <c r="I52" s="71"/>
      <c r="J52" s="72"/>
      <c r="K52" s="137"/>
      <c r="L52" s="138"/>
      <c r="M52" s="97"/>
    </row>
    <row r="53" spans="2:13" ht="15" customHeight="1" x14ac:dyDescent="0.2">
      <c r="B53" s="66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4"/>
    </row>
    <row r="54" spans="2:13" ht="13.9" customHeight="1" x14ac:dyDescent="0.2">
      <c r="B54" s="100" t="s">
        <v>110</v>
      </c>
      <c r="C54" s="101"/>
      <c r="D54" s="101"/>
      <c r="E54" s="101"/>
      <c r="F54" s="101"/>
      <c r="G54" s="101"/>
      <c r="H54" s="101"/>
      <c r="I54" s="101"/>
      <c r="J54" s="69"/>
      <c r="K54" s="104" t="str">
        <f>IF(Nonspecial="","",ROUND(Nonspecial+MIN(Special1,Special2),2))</f>
        <v/>
      </c>
      <c r="L54" s="105"/>
      <c r="M54" s="97" t="s">
        <v>98</v>
      </c>
    </row>
    <row r="55" spans="2:13" ht="12.75" x14ac:dyDescent="0.2">
      <c r="B55" s="70" t="s">
        <v>115</v>
      </c>
      <c r="C55" s="71"/>
      <c r="D55" s="71"/>
      <c r="E55" s="71"/>
      <c r="F55" s="71"/>
      <c r="G55" s="71"/>
      <c r="H55" s="71"/>
      <c r="I55" s="71"/>
      <c r="J55" s="72"/>
      <c r="K55" s="106"/>
      <c r="L55" s="107"/>
      <c r="M55" s="97"/>
    </row>
    <row r="56" spans="2:13" x14ac:dyDescent="0.2">
      <c r="B56" s="67"/>
      <c r="C56" s="33"/>
      <c r="D56" s="33"/>
      <c r="E56" s="33"/>
      <c r="F56" s="33"/>
      <c r="G56" s="33"/>
      <c r="H56" s="33"/>
      <c r="I56" s="33"/>
      <c r="J56" s="30"/>
      <c r="K56" s="30"/>
      <c r="L56" s="30"/>
      <c r="M56" s="31"/>
    </row>
    <row r="58" spans="2:13" x14ac:dyDescent="0.2">
      <c r="K58" s="19"/>
      <c r="L58" s="19"/>
    </row>
    <row r="60" spans="2:13" x14ac:dyDescent="0.2">
      <c r="B60" s="17" t="s">
        <v>1</v>
      </c>
    </row>
    <row r="62" spans="2:13" x14ac:dyDescent="0.2">
      <c r="B62" s="122" t="s">
        <v>90</v>
      </c>
      <c r="C62" s="122"/>
      <c r="D62" s="34"/>
      <c r="E62" s="34"/>
      <c r="F62" s="34"/>
      <c r="G62" s="34"/>
      <c r="H62" s="34"/>
      <c r="I62" s="34"/>
      <c r="J62" s="34"/>
      <c r="K62" s="150" t="str">
        <f>IF('PDE-363 Data Entry'!B4="","",CONCATENATE('PDE-363 Data Entry'!B4,"-",'PDE-363 Data Entry'!D4," School Year"))</f>
        <v/>
      </c>
      <c r="L62" s="150"/>
      <c r="M62" s="150"/>
    </row>
    <row r="64" spans="2:13" ht="12" x14ac:dyDescent="0.2">
      <c r="B64" s="129" t="s">
        <v>3</v>
      </c>
      <c r="C64" s="130"/>
      <c r="D64" s="130"/>
      <c r="E64" s="130"/>
      <c r="F64" s="130"/>
      <c r="G64" s="131"/>
      <c r="H64" s="129" t="s">
        <v>6</v>
      </c>
      <c r="I64" s="141"/>
      <c r="J64" s="151"/>
      <c r="K64" s="129" t="s">
        <v>8</v>
      </c>
      <c r="L64" s="141"/>
      <c r="M64" s="131"/>
    </row>
    <row r="65" spans="2:13" x14ac:dyDescent="0.2">
      <c r="B65" s="123" t="str">
        <f>IF(SDName="","",SDName)</f>
        <v/>
      </c>
      <c r="C65" s="124"/>
      <c r="D65" s="124"/>
      <c r="E65" s="124"/>
      <c r="F65" s="124"/>
      <c r="G65" s="125"/>
      <c r="H65" s="123" t="str">
        <f>IF(County="","",County)</f>
        <v/>
      </c>
      <c r="I65" s="124"/>
      <c r="J65" s="125"/>
      <c r="K65" s="142" t="str">
        <f>IF(AUN="","",AUN)</f>
        <v/>
      </c>
      <c r="L65" s="143"/>
      <c r="M65" s="144"/>
    </row>
    <row r="66" spans="2:13" x14ac:dyDescent="0.2">
      <c r="B66" s="126"/>
      <c r="C66" s="127"/>
      <c r="D66" s="127"/>
      <c r="E66" s="127"/>
      <c r="F66" s="127"/>
      <c r="G66" s="128"/>
      <c r="H66" s="126"/>
      <c r="I66" s="127"/>
      <c r="J66" s="128"/>
      <c r="K66" s="145"/>
      <c r="L66" s="146"/>
      <c r="M66" s="147"/>
    </row>
    <row r="67" spans="2:13" x14ac:dyDescent="0.2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8"/>
    </row>
    <row r="68" spans="2:13" ht="10.15" customHeight="1" x14ac:dyDescent="0.2">
      <c r="B68" s="51" t="s">
        <v>108</v>
      </c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3"/>
    </row>
    <row r="69" spans="2:13" ht="10.15" customHeight="1" x14ac:dyDescent="0.2">
      <c r="B69" s="54" t="s">
        <v>109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6"/>
    </row>
    <row r="70" spans="2:13" ht="10.15" customHeight="1" x14ac:dyDescent="0.2">
      <c r="B70" s="54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6"/>
    </row>
    <row r="71" spans="2:13" ht="10.15" customHeight="1" x14ac:dyDescent="0.2">
      <c r="B71" s="57" t="s">
        <v>107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9"/>
    </row>
    <row r="72" spans="2:13" x14ac:dyDescent="0.2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8"/>
    </row>
    <row r="73" spans="2:13" ht="18" customHeight="1" x14ac:dyDescent="0.2">
      <c r="B73" s="139" t="s">
        <v>20</v>
      </c>
      <c r="C73" s="140"/>
      <c r="D73" s="140"/>
      <c r="E73" s="140"/>
      <c r="F73" s="140"/>
      <c r="G73" s="140"/>
      <c r="H73" s="21"/>
      <c r="I73" s="21"/>
      <c r="J73" s="21"/>
      <c r="K73" s="21"/>
      <c r="L73" s="21"/>
      <c r="M73" s="22"/>
    </row>
    <row r="74" spans="2:13" s="44" customFormat="1" ht="11.1" customHeight="1" x14ac:dyDescent="0.15">
      <c r="B74" s="60"/>
      <c r="C74" s="96" t="s">
        <v>47</v>
      </c>
      <c r="D74" s="96"/>
      <c r="E74" s="96"/>
      <c r="F74" s="96"/>
      <c r="G74" s="120"/>
      <c r="H74" s="42"/>
      <c r="I74" s="117" t="str">
        <f>IF(Exp1100F="","",Exp1100F)</f>
        <v/>
      </c>
      <c r="J74" s="118"/>
      <c r="K74" s="61"/>
      <c r="L74" s="61"/>
      <c r="M74" s="62"/>
    </row>
    <row r="75" spans="2:13" ht="11.1" customHeight="1" x14ac:dyDescent="0.2">
      <c r="B75" s="28"/>
      <c r="C75" s="96"/>
      <c r="D75" s="96"/>
      <c r="E75" s="96"/>
      <c r="F75" s="96"/>
      <c r="G75" s="120"/>
      <c r="H75" s="25"/>
      <c r="I75" s="119"/>
      <c r="J75" s="119"/>
      <c r="K75" s="23"/>
      <c r="L75" s="23"/>
      <c r="M75" s="24"/>
    </row>
    <row r="76" spans="2:13" ht="11.1" customHeight="1" x14ac:dyDescent="0.2">
      <c r="B76" s="28"/>
      <c r="C76" s="96" t="s">
        <v>40</v>
      </c>
      <c r="D76" s="96"/>
      <c r="E76" s="96"/>
      <c r="F76" s="96"/>
      <c r="G76" s="96"/>
      <c r="H76" s="23"/>
      <c r="I76" s="117" t="str">
        <f>IF(_Exp1200="","",_Exp1200)</f>
        <v/>
      </c>
      <c r="J76" s="118"/>
      <c r="K76" s="35"/>
      <c r="L76" s="35"/>
      <c r="M76" s="32"/>
    </row>
    <row r="77" spans="2:13" ht="11.1" customHeight="1" x14ac:dyDescent="0.2">
      <c r="B77" s="28"/>
      <c r="C77" s="96"/>
      <c r="D77" s="96"/>
      <c r="E77" s="96"/>
      <c r="F77" s="96"/>
      <c r="G77" s="96"/>
      <c r="H77" s="25"/>
      <c r="I77" s="119"/>
      <c r="J77" s="119"/>
      <c r="K77" s="23"/>
      <c r="L77" s="23"/>
      <c r="M77" s="24"/>
    </row>
    <row r="78" spans="2:13" ht="11.1" customHeight="1" x14ac:dyDescent="0.2">
      <c r="B78" s="28"/>
      <c r="C78" s="96" t="s">
        <v>48</v>
      </c>
      <c r="D78" s="96"/>
      <c r="E78" s="96"/>
      <c r="F78" s="96"/>
      <c r="G78" s="96"/>
      <c r="H78" s="23"/>
      <c r="I78" s="117" t="str">
        <f>IF(Exp1300F="","",Exp1300F)</f>
        <v/>
      </c>
      <c r="J78" s="118"/>
      <c r="K78" s="35"/>
      <c r="L78" s="35"/>
      <c r="M78" s="32"/>
    </row>
    <row r="79" spans="2:13" ht="11.1" customHeight="1" x14ac:dyDescent="0.2">
      <c r="B79" s="28"/>
      <c r="C79" s="96"/>
      <c r="D79" s="96"/>
      <c r="E79" s="96"/>
      <c r="F79" s="96"/>
      <c r="G79" s="96"/>
      <c r="H79" s="25"/>
      <c r="I79" s="119"/>
      <c r="J79" s="119"/>
      <c r="K79" s="23"/>
      <c r="L79" s="23"/>
      <c r="M79" s="24"/>
    </row>
    <row r="80" spans="2:13" ht="11.1" customHeight="1" x14ac:dyDescent="0.2">
      <c r="B80" s="28"/>
      <c r="C80" s="96" t="s">
        <v>49</v>
      </c>
      <c r="D80" s="96"/>
      <c r="E80" s="96"/>
      <c r="F80" s="96"/>
      <c r="G80" s="96"/>
      <c r="H80" s="23"/>
      <c r="I80" s="117" t="str">
        <f>IF(Exp1400F="","",Exp1400F)</f>
        <v/>
      </c>
      <c r="J80" s="118"/>
      <c r="K80" s="35"/>
      <c r="L80" s="35"/>
      <c r="M80" s="32"/>
    </row>
    <row r="81" spans="2:13" ht="11.1" customHeight="1" x14ac:dyDescent="0.2">
      <c r="B81" s="28"/>
      <c r="C81" s="96"/>
      <c r="D81" s="96"/>
      <c r="E81" s="96"/>
      <c r="F81" s="96"/>
      <c r="G81" s="96"/>
      <c r="H81" s="25"/>
      <c r="I81" s="119"/>
      <c r="J81" s="119"/>
      <c r="K81" s="23"/>
      <c r="L81" s="23"/>
      <c r="M81" s="24"/>
    </row>
    <row r="82" spans="2:13" ht="11.1" customHeight="1" x14ac:dyDescent="0.2">
      <c r="B82" s="28"/>
      <c r="C82" s="96" t="s">
        <v>41</v>
      </c>
      <c r="D82" s="96"/>
      <c r="E82" s="96"/>
      <c r="F82" s="96"/>
      <c r="G82" s="96"/>
      <c r="H82" s="23"/>
      <c r="I82" s="117" t="str">
        <f>IF(_Exp1500="","",_Exp1500)</f>
        <v/>
      </c>
      <c r="J82" s="118"/>
      <c r="K82" s="23"/>
      <c r="L82" s="23"/>
      <c r="M82" s="24"/>
    </row>
    <row r="83" spans="2:13" ht="11.1" customHeight="1" x14ac:dyDescent="0.2">
      <c r="B83" s="28"/>
      <c r="C83" s="96"/>
      <c r="D83" s="96"/>
      <c r="E83" s="96"/>
      <c r="F83" s="96"/>
      <c r="G83" s="96"/>
      <c r="H83" s="25"/>
      <c r="I83" s="119"/>
      <c r="J83" s="119"/>
      <c r="K83" s="23"/>
      <c r="L83" s="23"/>
      <c r="M83" s="24"/>
    </row>
    <row r="84" spans="2:13" ht="11.1" customHeight="1" x14ac:dyDescent="0.2">
      <c r="B84" s="28"/>
      <c r="C84" s="96" t="s">
        <v>42</v>
      </c>
      <c r="D84" s="96"/>
      <c r="E84" s="96"/>
      <c r="F84" s="96"/>
      <c r="G84" s="96"/>
      <c r="H84" s="23"/>
      <c r="I84" s="117" t="str">
        <f>IF(_Exp1600="","",_Exp1600)</f>
        <v/>
      </c>
      <c r="J84" s="118"/>
      <c r="K84" s="35"/>
      <c r="L84" s="35"/>
      <c r="M84" s="32"/>
    </row>
    <row r="85" spans="2:13" ht="11.1" customHeight="1" x14ac:dyDescent="0.2">
      <c r="B85" s="28"/>
      <c r="C85" s="96"/>
      <c r="D85" s="96"/>
      <c r="E85" s="96"/>
      <c r="F85" s="96"/>
      <c r="G85" s="96"/>
      <c r="H85" s="25"/>
      <c r="I85" s="119"/>
      <c r="J85" s="119"/>
      <c r="K85" s="23"/>
      <c r="L85" s="23"/>
      <c r="M85" s="24"/>
    </row>
    <row r="86" spans="2:13" ht="11.1" customHeight="1" x14ac:dyDescent="0.2">
      <c r="B86" s="28"/>
      <c r="C86" s="96" t="s">
        <v>89</v>
      </c>
      <c r="D86" s="96"/>
      <c r="E86" s="96"/>
      <c r="F86" s="96"/>
      <c r="G86" s="96"/>
      <c r="H86" s="23"/>
      <c r="I86" s="117" t="str">
        <f>IF(_Exp1700="","",_Exp1700)</f>
        <v/>
      </c>
      <c r="J86" s="118"/>
      <c r="K86" s="35"/>
      <c r="L86" s="35"/>
      <c r="M86" s="32"/>
    </row>
    <row r="87" spans="2:13" ht="11.1" customHeight="1" x14ac:dyDescent="0.2">
      <c r="B87" s="28"/>
      <c r="C87" s="96"/>
      <c r="D87" s="96"/>
      <c r="E87" s="96"/>
      <c r="F87" s="96"/>
      <c r="G87" s="96"/>
      <c r="H87" s="25"/>
      <c r="I87" s="119"/>
      <c r="J87" s="119"/>
      <c r="K87" s="23"/>
      <c r="L87" s="23"/>
      <c r="M87" s="24"/>
    </row>
    <row r="88" spans="2:13" ht="11.1" customHeight="1" x14ac:dyDescent="0.2">
      <c r="B88" s="28"/>
      <c r="C88" s="96" t="s">
        <v>50</v>
      </c>
      <c r="D88" s="96"/>
      <c r="E88" s="96"/>
      <c r="F88" s="96"/>
      <c r="G88" s="96"/>
      <c r="H88" s="23"/>
      <c r="I88" s="117" t="str">
        <f>IF(Exp1800F="","",Exp1800F)</f>
        <v/>
      </c>
      <c r="J88" s="118"/>
      <c r="K88" s="35"/>
      <c r="L88" s="35"/>
      <c r="M88" s="32"/>
    </row>
    <row r="89" spans="2:13" ht="11.1" customHeight="1" x14ac:dyDescent="0.2">
      <c r="B89" s="28"/>
      <c r="C89" s="96"/>
      <c r="D89" s="96"/>
      <c r="E89" s="96"/>
      <c r="F89" s="96"/>
      <c r="G89" s="96"/>
      <c r="H89" s="25"/>
      <c r="I89" s="119"/>
      <c r="J89" s="119"/>
      <c r="K89" s="23"/>
      <c r="L89" s="23"/>
      <c r="M89" s="24"/>
    </row>
    <row r="90" spans="2:13" ht="11.1" customHeight="1" x14ac:dyDescent="0.2">
      <c r="B90" s="28"/>
      <c r="C90" s="96" t="s">
        <v>51</v>
      </c>
      <c r="D90" s="96"/>
      <c r="E90" s="96"/>
      <c r="F90" s="96"/>
      <c r="G90" s="96"/>
      <c r="H90" s="23"/>
      <c r="I90" s="117" t="str">
        <f>IF(Exp1800PreK="","",Exp1800PreK)</f>
        <v/>
      </c>
      <c r="J90" s="118"/>
      <c r="K90" s="35"/>
      <c r="L90" s="35"/>
      <c r="M90" s="32"/>
    </row>
    <row r="91" spans="2:13" ht="11.1" customHeight="1" x14ac:dyDescent="0.2">
      <c r="B91" s="28"/>
      <c r="C91" s="96"/>
      <c r="D91" s="96"/>
      <c r="E91" s="96"/>
      <c r="F91" s="96"/>
      <c r="G91" s="96"/>
      <c r="H91" s="25"/>
      <c r="I91" s="119"/>
      <c r="J91" s="119"/>
      <c r="K91" s="23"/>
      <c r="L91" s="23"/>
      <c r="M91" s="24"/>
    </row>
    <row r="92" spans="2:13" ht="11.1" customHeight="1" x14ac:dyDescent="0.2">
      <c r="B92" s="28"/>
      <c r="C92" s="96" t="s">
        <v>52</v>
      </c>
      <c r="D92" s="96"/>
      <c r="E92" s="96"/>
      <c r="F92" s="96"/>
      <c r="G92" s="96"/>
      <c r="H92" s="23"/>
      <c r="I92" s="117" t="str">
        <f>IF(Exp2100F="","",Exp2100F)</f>
        <v/>
      </c>
      <c r="J92" s="118"/>
      <c r="K92" s="35"/>
      <c r="L92" s="35"/>
      <c r="M92" s="32"/>
    </row>
    <row r="93" spans="2:13" ht="11.1" customHeight="1" x14ac:dyDescent="0.2">
      <c r="B93" s="28"/>
      <c r="C93" s="96"/>
      <c r="D93" s="96"/>
      <c r="E93" s="96"/>
      <c r="F93" s="96"/>
      <c r="G93" s="96"/>
      <c r="H93" s="25"/>
      <c r="I93" s="119"/>
      <c r="J93" s="119"/>
      <c r="K93" s="23"/>
      <c r="L93" s="23"/>
      <c r="M93" s="24"/>
    </row>
    <row r="94" spans="2:13" ht="11.1" customHeight="1" x14ac:dyDescent="0.2">
      <c r="B94" s="28"/>
      <c r="C94" s="96" t="s">
        <v>53</v>
      </c>
      <c r="D94" s="96"/>
      <c r="E94" s="96"/>
      <c r="F94" s="96"/>
      <c r="G94" s="96"/>
      <c r="H94" s="23"/>
      <c r="I94" s="117" t="str">
        <f>IF(Exp2200F="","",Exp2200F)</f>
        <v/>
      </c>
      <c r="J94" s="118"/>
      <c r="K94" s="35"/>
      <c r="L94" s="35"/>
      <c r="M94" s="32"/>
    </row>
    <row r="95" spans="2:13" ht="11.1" customHeight="1" x14ac:dyDescent="0.2">
      <c r="B95" s="28"/>
      <c r="C95" s="96"/>
      <c r="D95" s="96"/>
      <c r="E95" s="96"/>
      <c r="F95" s="96"/>
      <c r="G95" s="96"/>
      <c r="H95" s="25"/>
      <c r="I95" s="119"/>
      <c r="J95" s="119"/>
      <c r="K95" s="23"/>
      <c r="L95" s="23"/>
      <c r="M95" s="24"/>
    </row>
    <row r="96" spans="2:13" ht="11.1" customHeight="1" x14ac:dyDescent="0.2">
      <c r="B96" s="28"/>
      <c r="C96" s="96" t="s">
        <v>54</v>
      </c>
      <c r="D96" s="96"/>
      <c r="E96" s="96"/>
      <c r="F96" s="96"/>
      <c r="G96" s="96"/>
      <c r="H96" s="23"/>
      <c r="I96" s="117" t="str">
        <f>IF(Exp2300F="","",Exp2300F)</f>
        <v/>
      </c>
      <c r="J96" s="118"/>
      <c r="K96" s="35"/>
      <c r="L96" s="35"/>
      <c r="M96" s="32"/>
    </row>
    <row r="97" spans="2:13" ht="11.1" customHeight="1" x14ac:dyDescent="0.2">
      <c r="B97" s="28"/>
      <c r="C97" s="96"/>
      <c r="D97" s="96"/>
      <c r="E97" s="96"/>
      <c r="F97" s="96"/>
      <c r="G97" s="96"/>
      <c r="H97" s="25"/>
      <c r="I97" s="119"/>
      <c r="J97" s="119"/>
      <c r="K97" s="23"/>
      <c r="L97" s="23"/>
      <c r="M97" s="24"/>
    </row>
    <row r="98" spans="2:13" ht="11.1" customHeight="1" x14ac:dyDescent="0.2">
      <c r="B98" s="28"/>
      <c r="C98" s="96" t="s">
        <v>55</v>
      </c>
      <c r="D98" s="96"/>
      <c r="E98" s="96"/>
      <c r="F98" s="96"/>
      <c r="G98" s="96"/>
      <c r="H98" s="23"/>
      <c r="I98" s="117" t="str">
        <f>IF(Exp2400F="","",Exp2400F)</f>
        <v/>
      </c>
      <c r="J98" s="118"/>
      <c r="K98" s="35"/>
      <c r="L98" s="35"/>
      <c r="M98" s="32"/>
    </row>
    <row r="99" spans="2:13" ht="11.1" customHeight="1" x14ac:dyDescent="0.2">
      <c r="B99" s="28"/>
      <c r="C99" s="96"/>
      <c r="D99" s="96"/>
      <c r="E99" s="96"/>
      <c r="F99" s="96"/>
      <c r="G99" s="96"/>
      <c r="H99" s="25"/>
      <c r="I99" s="119"/>
      <c r="J99" s="119"/>
      <c r="K99" s="23"/>
      <c r="L99" s="23"/>
      <c r="M99" s="24"/>
    </row>
    <row r="100" spans="2:13" ht="11.1" customHeight="1" x14ac:dyDescent="0.2">
      <c r="B100" s="28"/>
      <c r="C100" s="96" t="s">
        <v>56</v>
      </c>
      <c r="D100" s="96"/>
      <c r="E100" s="96"/>
      <c r="F100" s="96"/>
      <c r="G100" s="120"/>
      <c r="H100" s="23"/>
      <c r="I100" s="117" t="str">
        <f>IF(Exp2500F="","",Exp2500F)</f>
        <v/>
      </c>
      <c r="J100" s="118"/>
      <c r="K100" s="35"/>
      <c r="L100" s="35"/>
      <c r="M100" s="32"/>
    </row>
    <row r="101" spans="2:13" ht="11.1" customHeight="1" x14ac:dyDescent="0.2">
      <c r="B101" s="28"/>
      <c r="C101" s="96"/>
      <c r="D101" s="96"/>
      <c r="E101" s="96"/>
      <c r="F101" s="96"/>
      <c r="G101" s="120"/>
      <c r="H101" s="25"/>
      <c r="I101" s="119"/>
      <c r="J101" s="119"/>
      <c r="K101" s="23"/>
      <c r="L101" s="23"/>
      <c r="M101" s="24"/>
    </row>
    <row r="102" spans="2:13" ht="11.1" customHeight="1" x14ac:dyDescent="0.2">
      <c r="B102" s="28"/>
      <c r="C102" s="96" t="s">
        <v>57</v>
      </c>
      <c r="D102" s="96"/>
      <c r="E102" s="96"/>
      <c r="F102" s="96"/>
      <c r="G102" s="120"/>
      <c r="H102" s="23"/>
      <c r="I102" s="117" t="str">
        <f>IF(Exp2600F="","",Exp2600F)</f>
        <v/>
      </c>
      <c r="J102" s="118"/>
      <c r="K102" s="35"/>
      <c r="L102" s="35"/>
      <c r="M102" s="32"/>
    </row>
    <row r="103" spans="2:13" ht="11.1" customHeight="1" x14ac:dyDescent="0.2">
      <c r="B103" s="28"/>
      <c r="C103" s="96"/>
      <c r="D103" s="96"/>
      <c r="E103" s="96"/>
      <c r="F103" s="96"/>
      <c r="G103" s="120"/>
      <c r="H103" s="25"/>
      <c r="I103" s="119"/>
      <c r="J103" s="119"/>
      <c r="K103" s="23"/>
      <c r="L103" s="23"/>
      <c r="M103" s="24"/>
    </row>
    <row r="104" spans="2:13" ht="11.1" customHeight="1" x14ac:dyDescent="0.2">
      <c r="B104" s="28"/>
      <c r="C104" s="96" t="s">
        <v>58</v>
      </c>
      <c r="D104" s="96"/>
      <c r="E104" s="96"/>
      <c r="F104" s="96"/>
      <c r="G104" s="120"/>
      <c r="H104" s="23"/>
      <c r="I104" s="117" t="str">
        <f>IF(_Exp2700="","",_Exp2700)</f>
        <v/>
      </c>
      <c r="J104" s="118"/>
      <c r="K104" s="35"/>
      <c r="L104" s="35"/>
      <c r="M104" s="32"/>
    </row>
    <row r="105" spans="2:13" ht="11.1" customHeight="1" x14ac:dyDescent="0.2">
      <c r="B105" s="28"/>
      <c r="C105" s="96"/>
      <c r="D105" s="96"/>
      <c r="E105" s="96"/>
      <c r="F105" s="96"/>
      <c r="G105" s="120"/>
      <c r="H105" s="25"/>
      <c r="I105" s="119"/>
      <c r="J105" s="119"/>
      <c r="K105" s="23"/>
      <c r="L105" s="23"/>
      <c r="M105" s="24"/>
    </row>
    <row r="106" spans="2:13" ht="11.1" customHeight="1" x14ac:dyDescent="0.2">
      <c r="B106" s="28"/>
      <c r="C106" s="96" t="s">
        <v>59</v>
      </c>
      <c r="D106" s="96"/>
      <c r="E106" s="96"/>
      <c r="F106" s="96"/>
      <c r="G106" s="120"/>
      <c r="H106" s="23"/>
      <c r="I106" s="117" t="str">
        <f>IF(Exp2800F="","",Exp2800F)</f>
        <v/>
      </c>
      <c r="J106" s="118"/>
      <c r="K106" s="35"/>
      <c r="L106" s="35"/>
      <c r="M106" s="32"/>
    </row>
    <row r="107" spans="2:13" ht="11.1" customHeight="1" x14ac:dyDescent="0.2">
      <c r="B107" s="28"/>
      <c r="C107" s="96"/>
      <c r="D107" s="96"/>
      <c r="E107" s="96"/>
      <c r="F107" s="96"/>
      <c r="G107" s="120"/>
      <c r="H107" s="25"/>
      <c r="I107" s="119"/>
      <c r="J107" s="119"/>
      <c r="K107" s="23"/>
      <c r="L107" s="23"/>
      <c r="M107" s="24"/>
    </row>
    <row r="108" spans="2:13" ht="11.1" customHeight="1" x14ac:dyDescent="0.2">
      <c r="B108" s="28"/>
      <c r="C108" s="96" t="s">
        <v>60</v>
      </c>
      <c r="D108" s="96"/>
      <c r="E108" s="96"/>
      <c r="F108" s="96"/>
      <c r="G108" s="120"/>
      <c r="H108" s="23"/>
      <c r="I108" s="117" t="str">
        <f>IF(Exp2900F="","",Exp2900F)</f>
        <v/>
      </c>
      <c r="J108" s="118"/>
      <c r="K108" s="35"/>
      <c r="L108" s="35"/>
      <c r="M108" s="32"/>
    </row>
    <row r="109" spans="2:13" ht="11.1" customHeight="1" x14ac:dyDescent="0.2">
      <c r="B109" s="28"/>
      <c r="C109" s="96"/>
      <c r="D109" s="96"/>
      <c r="E109" s="96"/>
      <c r="F109" s="96"/>
      <c r="G109" s="120"/>
      <c r="H109" s="25"/>
      <c r="I109" s="119"/>
      <c r="J109" s="119"/>
      <c r="K109" s="23"/>
      <c r="L109" s="23"/>
      <c r="M109" s="24"/>
    </row>
    <row r="110" spans="2:13" ht="11.1" customHeight="1" x14ac:dyDescent="0.2">
      <c r="B110" s="28"/>
      <c r="C110" s="96" t="s">
        <v>61</v>
      </c>
      <c r="D110" s="96"/>
      <c r="E110" s="96"/>
      <c r="F110" s="96"/>
      <c r="G110" s="120"/>
      <c r="H110" s="23"/>
      <c r="I110" s="117" t="str">
        <f>IF(Exp3000F="","",Exp3000F)</f>
        <v/>
      </c>
      <c r="J110" s="118"/>
      <c r="K110" s="35"/>
      <c r="L110" s="35"/>
      <c r="M110" s="32"/>
    </row>
    <row r="111" spans="2:13" ht="11.1" customHeight="1" x14ac:dyDescent="0.2">
      <c r="B111" s="28"/>
      <c r="C111" s="96"/>
      <c r="D111" s="96"/>
      <c r="E111" s="96"/>
      <c r="F111" s="96"/>
      <c r="G111" s="120"/>
      <c r="H111" s="25"/>
      <c r="I111" s="119"/>
      <c r="J111" s="119"/>
      <c r="K111" s="23"/>
      <c r="L111" s="23"/>
      <c r="M111" s="24"/>
    </row>
    <row r="112" spans="2:13" ht="11.1" customHeight="1" x14ac:dyDescent="0.2">
      <c r="B112" s="28"/>
      <c r="C112" s="96" t="s">
        <v>64</v>
      </c>
      <c r="D112" s="96"/>
      <c r="E112" s="96"/>
      <c r="F112" s="96"/>
      <c r="G112" s="120"/>
      <c r="H112" s="23"/>
      <c r="I112" s="117" t="str">
        <f>IF(_Exp4000="","",_Exp4000)</f>
        <v/>
      </c>
      <c r="J112" s="118"/>
      <c r="K112" s="35"/>
      <c r="L112" s="35"/>
      <c r="M112" s="32"/>
    </row>
    <row r="113" spans="2:13" ht="11.1" customHeight="1" x14ac:dyDescent="0.2">
      <c r="B113" s="28"/>
      <c r="C113" s="96"/>
      <c r="D113" s="96"/>
      <c r="E113" s="96"/>
      <c r="F113" s="96"/>
      <c r="G113" s="120"/>
      <c r="H113" s="25"/>
      <c r="I113" s="119"/>
      <c r="J113" s="119"/>
      <c r="K113" s="23"/>
      <c r="L113" s="23"/>
      <c r="M113" s="24"/>
    </row>
    <row r="114" spans="2:13" ht="11.1" customHeight="1" x14ac:dyDescent="0.2">
      <c r="B114" s="28"/>
      <c r="C114" s="96" t="s">
        <v>46</v>
      </c>
      <c r="D114" s="96"/>
      <c r="E114" s="96"/>
      <c r="F114" s="96"/>
      <c r="G114" s="120"/>
      <c r="H114" s="23"/>
      <c r="I114" s="117" t="str">
        <f>IF(_Exp5000="","",_Exp5000)</f>
        <v/>
      </c>
      <c r="J114" s="118"/>
      <c r="K114" s="35"/>
      <c r="L114" s="35"/>
      <c r="M114" s="32"/>
    </row>
    <row r="115" spans="2:13" ht="11.1" customHeight="1" x14ac:dyDescent="0.2">
      <c r="B115" s="28"/>
      <c r="C115" s="96"/>
      <c r="D115" s="96"/>
      <c r="E115" s="96"/>
      <c r="F115" s="96"/>
      <c r="G115" s="120"/>
      <c r="H115" s="25"/>
      <c r="I115" s="119"/>
      <c r="J115" s="119"/>
      <c r="K115" s="23"/>
      <c r="L115" s="23"/>
      <c r="M115" s="24"/>
    </row>
    <row r="116" spans="2:13" ht="11.1" customHeight="1" x14ac:dyDescent="0.2">
      <c r="B116" s="28"/>
      <c r="C116" s="96" t="s">
        <v>113</v>
      </c>
      <c r="D116" s="96"/>
      <c r="E116" s="96"/>
      <c r="F116" s="96"/>
      <c r="G116" s="120"/>
      <c r="H116" s="23"/>
      <c r="I116" s="117" t="str">
        <f>IF(_Rev7505="","",_Rev7505)</f>
        <v/>
      </c>
      <c r="J116" s="118"/>
      <c r="K116" s="35"/>
      <c r="L116" s="35"/>
      <c r="M116" s="32"/>
    </row>
    <row r="117" spans="2:13" ht="11.1" customHeight="1" x14ac:dyDescent="0.2">
      <c r="B117" s="28"/>
      <c r="C117" s="96"/>
      <c r="D117" s="96"/>
      <c r="E117" s="96"/>
      <c r="F117" s="96"/>
      <c r="G117" s="120"/>
      <c r="H117" s="25"/>
      <c r="I117" s="119"/>
      <c r="J117" s="119"/>
      <c r="K117" s="23"/>
      <c r="L117" s="23"/>
      <c r="M117" s="24"/>
    </row>
    <row r="118" spans="2:13" ht="12.75" x14ac:dyDescent="0.2">
      <c r="B118" s="28"/>
      <c r="C118" s="191" t="s">
        <v>19</v>
      </c>
      <c r="D118" s="191"/>
      <c r="E118" s="191"/>
      <c r="F118" s="191"/>
      <c r="G118" s="192"/>
      <c r="H118" s="23"/>
      <c r="I118" s="23"/>
      <c r="J118" s="25"/>
      <c r="K118" s="117">
        <f>IF(SUM(I74:J117)=0,0,SUM(I74:J117))</f>
        <v>0</v>
      </c>
      <c r="L118" s="132"/>
      <c r="M118" s="32"/>
    </row>
    <row r="119" spans="2:13" ht="12.75" x14ac:dyDescent="0.2">
      <c r="B119" s="28"/>
      <c r="C119" s="191"/>
      <c r="D119" s="191"/>
      <c r="E119" s="191"/>
      <c r="F119" s="191"/>
      <c r="G119" s="192"/>
      <c r="H119" s="23"/>
      <c r="I119" s="23"/>
      <c r="J119" s="25"/>
      <c r="K119" s="133"/>
      <c r="L119" s="133"/>
      <c r="M119" s="26" t="s">
        <v>12</v>
      </c>
    </row>
    <row r="120" spans="2:13" x14ac:dyDescent="0.2"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40"/>
    </row>
    <row r="122" spans="2:13" ht="18" customHeight="1" x14ac:dyDescent="0.2">
      <c r="B122" s="148" t="s">
        <v>34</v>
      </c>
      <c r="C122" s="149"/>
      <c r="D122" s="149"/>
      <c r="E122" s="149"/>
      <c r="F122" s="149"/>
      <c r="G122" s="149"/>
      <c r="H122" s="149"/>
      <c r="I122" s="21"/>
      <c r="J122" s="21"/>
      <c r="K122" s="21"/>
      <c r="L122" s="21"/>
      <c r="M122" s="22"/>
    </row>
    <row r="123" spans="2:13" ht="11.1" customHeight="1" x14ac:dyDescent="0.2">
      <c r="B123" s="28"/>
      <c r="C123" s="96" t="s">
        <v>62</v>
      </c>
      <c r="D123" s="96"/>
      <c r="E123" s="96"/>
      <c r="F123" s="96"/>
      <c r="G123" s="120"/>
      <c r="H123" s="23"/>
      <c r="I123" s="117" t="str">
        <f>IF(Exp1200F="","",Exp1200F)</f>
        <v/>
      </c>
      <c r="J123" s="118"/>
      <c r="K123" s="35"/>
      <c r="L123" s="35"/>
      <c r="M123" s="32"/>
    </row>
    <row r="124" spans="2:13" ht="11.1" customHeight="1" x14ac:dyDescent="0.2">
      <c r="B124" s="28"/>
      <c r="C124" s="96"/>
      <c r="D124" s="96"/>
      <c r="E124" s="96"/>
      <c r="F124" s="96"/>
      <c r="G124" s="120"/>
      <c r="H124" s="25"/>
      <c r="I124" s="119"/>
      <c r="J124" s="119"/>
      <c r="K124" s="23"/>
      <c r="L124" s="23"/>
      <c r="M124" s="24"/>
    </row>
    <row r="125" spans="2:13" ht="11.1" customHeight="1" x14ac:dyDescent="0.2">
      <c r="B125" s="28"/>
      <c r="C125" s="96" t="s">
        <v>63</v>
      </c>
      <c r="D125" s="96"/>
      <c r="E125" s="96"/>
      <c r="F125" s="96"/>
      <c r="G125" s="120"/>
      <c r="H125" s="23"/>
      <c r="I125" s="117" t="str">
        <f>IF(Exp1280S="","",Exp1280S)</f>
        <v/>
      </c>
      <c r="J125" s="118"/>
      <c r="K125" s="35"/>
      <c r="L125" s="35"/>
      <c r="M125" s="32"/>
    </row>
    <row r="126" spans="2:13" ht="11.1" customHeight="1" x14ac:dyDescent="0.2">
      <c r="B126" s="28"/>
      <c r="C126" s="96"/>
      <c r="D126" s="96"/>
      <c r="E126" s="96"/>
      <c r="F126" s="96"/>
      <c r="G126" s="120"/>
      <c r="H126" s="25"/>
      <c r="I126" s="119"/>
      <c r="J126" s="119"/>
      <c r="K126" s="23"/>
      <c r="L126" s="23"/>
      <c r="M126" s="24"/>
    </row>
    <row r="127" spans="2:13" ht="12.75" x14ac:dyDescent="0.2">
      <c r="B127" s="28"/>
      <c r="C127" s="49" t="s">
        <v>35</v>
      </c>
      <c r="D127" s="36"/>
      <c r="E127" s="36"/>
      <c r="F127" s="36"/>
      <c r="G127" s="37"/>
      <c r="H127" s="23"/>
      <c r="I127" s="23"/>
      <c r="J127" s="25"/>
      <c r="K127" s="117">
        <f>IF(SUM(I123:J126)=0,0,SUM(I123:J126))</f>
        <v>0</v>
      </c>
      <c r="L127" s="132"/>
      <c r="M127" s="32"/>
    </row>
    <row r="128" spans="2:13" ht="12.75" x14ac:dyDescent="0.2">
      <c r="B128" s="28"/>
      <c r="C128" s="36"/>
      <c r="D128" s="36"/>
      <c r="E128" s="36"/>
      <c r="F128" s="36"/>
      <c r="G128" s="50"/>
      <c r="H128" s="23"/>
      <c r="I128" s="23"/>
      <c r="J128" s="25"/>
      <c r="K128" s="133"/>
      <c r="L128" s="133"/>
      <c r="M128" s="26" t="s">
        <v>36</v>
      </c>
    </row>
    <row r="129" spans="2:13" x14ac:dyDescent="0.2"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40"/>
    </row>
  </sheetData>
  <sheetProtection algorithmName="SHA-512" hashValue="yCjYKr0C7OkKu3H6AdaQCVF4CqpKnUui/yrektKDur7yhBzhYyNeJQSnVDFiUKvJRHQddGc5Cm1vl7mWSg8UsQ==" saltValue="ODP3jEN28aal14f2mQ/H3w==" spinCount="100000" sheet="1" objects="1" scenarios="1"/>
  <mergeCells count="124">
    <mergeCell ref="C118:G119"/>
    <mergeCell ref="C106:G107"/>
    <mergeCell ref="C108:G109"/>
    <mergeCell ref="C110:G111"/>
    <mergeCell ref="C112:G113"/>
    <mergeCell ref="C114:G115"/>
    <mergeCell ref="I114:J115"/>
    <mergeCell ref="I106:J107"/>
    <mergeCell ref="C100:G101"/>
    <mergeCell ref="C102:G103"/>
    <mergeCell ref="C104:G105"/>
    <mergeCell ref="C116:G117"/>
    <mergeCell ref="K118:L119"/>
    <mergeCell ref="I80:J81"/>
    <mergeCell ref="I84:J85"/>
    <mergeCell ref="I86:J87"/>
    <mergeCell ref="I92:J93"/>
    <mergeCell ref="I94:J95"/>
    <mergeCell ref="I96:J97"/>
    <mergeCell ref="I108:J109"/>
    <mergeCell ref="I110:J111"/>
    <mergeCell ref="I112:J113"/>
    <mergeCell ref="I100:J101"/>
    <mergeCell ref="I90:J91"/>
    <mergeCell ref="I88:J89"/>
    <mergeCell ref="I116:J117"/>
    <mergeCell ref="I102:J103"/>
    <mergeCell ref="I104:J105"/>
    <mergeCell ref="C92:G93"/>
    <mergeCell ref="C94:G95"/>
    <mergeCell ref="C90:G91"/>
    <mergeCell ref="C88:G89"/>
    <mergeCell ref="B7:G7"/>
    <mergeCell ref="H45:I46"/>
    <mergeCell ref="B37:G38"/>
    <mergeCell ref="K9:M9"/>
    <mergeCell ref="H8:J8"/>
    <mergeCell ref="H9:J9"/>
    <mergeCell ref="B8:G8"/>
    <mergeCell ref="B9:G9"/>
    <mergeCell ref="K11:M12"/>
    <mergeCell ref="K19:L20"/>
    <mergeCell ref="J19:J20"/>
    <mergeCell ref="J21:J22"/>
    <mergeCell ref="B25:G26"/>
    <mergeCell ref="H25:I26"/>
    <mergeCell ref="K28:L29"/>
    <mergeCell ref="H35:I36"/>
    <mergeCell ref="B31:M31"/>
    <mergeCell ref="C78:G79"/>
    <mergeCell ref="K33:L34"/>
    <mergeCell ref="K40:L41"/>
    <mergeCell ref="H40:I41"/>
    <mergeCell ref="B3:M3"/>
    <mergeCell ref="B1:M1"/>
    <mergeCell ref="B2:M2"/>
    <mergeCell ref="B6:G6"/>
    <mergeCell ref="J23:J24"/>
    <mergeCell ref="K23:L24"/>
    <mergeCell ref="K8:M8"/>
    <mergeCell ref="B14:M14"/>
    <mergeCell ref="B15:M15"/>
    <mergeCell ref="B16:M16"/>
    <mergeCell ref="B18:F18"/>
    <mergeCell ref="B19:G20"/>
    <mergeCell ref="B21:G22"/>
    <mergeCell ref="K21:L22"/>
    <mergeCell ref="B23:G24"/>
    <mergeCell ref="B4:L4"/>
    <mergeCell ref="B10:J10"/>
    <mergeCell ref="B11:J12"/>
    <mergeCell ref="K10:M10"/>
    <mergeCell ref="H7:J7"/>
    <mergeCell ref="H6:J6"/>
    <mergeCell ref="K6:M6"/>
    <mergeCell ref="K7:M7"/>
    <mergeCell ref="K127:L128"/>
    <mergeCell ref="H37:I38"/>
    <mergeCell ref="C96:G97"/>
    <mergeCell ref="C98:G99"/>
    <mergeCell ref="C82:G83"/>
    <mergeCell ref="I98:J99"/>
    <mergeCell ref="C76:G77"/>
    <mergeCell ref="C84:G85"/>
    <mergeCell ref="C86:G87"/>
    <mergeCell ref="I82:J83"/>
    <mergeCell ref="K51:L52"/>
    <mergeCell ref="B73:G73"/>
    <mergeCell ref="K64:M64"/>
    <mergeCell ref="K65:M66"/>
    <mergeCell ref="B122:H122"/>
    <mergeCell ref="C123:G124"/>
    <mergeCell ref="I123:J124"/>
    <mergeCell ref="C125:G126"/>
    <mergeCell ref="I125:J126"/>
    <mergeCell ref="B40:G41"/>
    <mergeCell ref="B45:G46"/>
    <mergeCell ref="B65:G66"/>
    <mergeCell ref="K62:M62"/>
    <mergeCell ref="H64:J64"/>
    <mergeCell ref="C80:G81"/>
    <mergeCell ref="M51:M52"/>
    <mergeCell ref="M54:M55"/>
    <mergeCell ref="M28:M29"/>
    <mergeCell ref="B28:H28"/>
    <mergeCell ref="B51:H51"/>
    <mergeCell ref="B54:I54"/>
    <mergeCell ref="H48:I49"/>
    <mergeCell ref="K54:L55"/>
    <mergeCell ref="B43:G43"/>
    <mergeCell ref="H43:I43"/>
    <mergeCell ref="K43:L43"/>
    <mergeCell ref="H33:I34"/>
    <mergeCell ref="B32:F32"/>
    <mergeCell ref="I76:J77"/>
    <mergeCell ref="I78:J79"/>
    <mergeCell ref="C74:G75"/>
    <mergeCell ref="B33:G34"/>
    <mergeCell ref="B48:G49"/>
    <mergeCell ref="B35:G36"/>
    <mergeCell ref="B62:C62"/>
    <mergeCell ref="H65:J66"/>
    <mergeCell ref="I74:J75"/>
    <mergeCell ref="B64:G64"/>
  </mergeCells>
  <phoneticPr fontId="1" type="noConversion"/>
  <printOptions horizontalCentered="1"/>
  <pageMargins left="0" right="0" top="0.3" bottom="0.15" header="0.25" footer="0.15"/>
  <pageSetup scale="97" fitToHeight="2" orientation="portrait" r:id="rId1"/>
  <headerFooter alignWithMargins="0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45</vt:i4>
      </vt:variant>
    </vt:vector>
  </HeadingPairs>
  <TitlesOfParts>
    <vt:vector size="47" baseType="lpstr">
      <vt:lpstr>PDE-363 Data Entry</vt:lpstr>
      <vt:lpstr>PDE-363 Printable Report</vt:lpstr>
      <vt:lpstr>_Exp1200</vt:lpstr>
      <vt:lpstr>_Exp1500</vt:lpstr>
      <vt:lpstr>_Exp1600</vt:lpstr>
      <vt:lpstr>_Exp1700</vt:lpstr>
      <vt:lpstr>_Exp2700</vt:lpstr>
      <vt:lpstr>_Exp4000</vt:lpstr>
      <vt:lpstr>_Exp5000</vt:lpstr>
      <vt:lpstr>_Rev7505</vt:lpstr>
      <vt:lpstr>ADM_16Percent</vt:lpstr>
      <vt:lpstr>ADM_Spec</vt:lpstr>
      <vt:lpstr>ADM_Total</vt:lpstr>
      <vt:lpstr>AUN</vt:lpstr>
      <vt:lpstr>ContactPerson</vt:lpstr>
      <vt:lpstr>County</vt:lpstr>
      <vt:lpstr>Email1</vt:lpstr>
      <vt:lpstr>Email2</vt:lpstr>
      <vt:lpstr>Exp1100F</vt:lpstr>
      <vt:lpstr>Exp1200F</vt:lpstr>
      <vt:lpstr>Exp1280S</vt:lpstr>
      <vt:lpstr>Exp1300F</vt:lpstr>
      <vt:lpstr>Exp1400F</vt:lpstr>
      <vt:lpstr>Exp1800F</vt:lpstr>
      <vt:lpstr>Exp1800PreK</vt:lpstr>
      <vt:lpstr>Exp2100F</vt:lpstr>
      <vt:lpstr>Exp2200F</vt:lpstr>
      <vt:lpstr>Exp2300F</vt:lpstr>
      <vt:lpstr>Exp2400F</vt:lpstr>
      <vt:lpstr>Exp2500F</vt:lpstr>
      <vt:lpstr>Exp2600F</vt:lpstr>
      <vt:lpstr>Exp2800F</vt:lpstr>
      <vt:lpstr>Exp2900F</vt:lpstr>
      <vt:lpstr>Exp3000F</vt:lpstr>
      <vt:lpstr>Extension</vt:lpstr>
      <vt:lpstr>Nonspecial</vt:lpstr>
      <vt:lpstr>NS_SelExp</vt:lpstr>
      <vt:lpstr>S_SelExp</vt:lpstr>
      <vt:lpstr>SDName</vt:lpstr>
      <vt:lpstr>Special1</vt:lpstr>
      <vt:lpstr>Special2</vt:lpstr>
      <vt:lpstr>Telephone</vt:lpstr>
      <vt:lpstr>TotalDed</vt:lpstr>
      <vt:lpstr>TotalExp</vt:lpstr>
      <vt:lpstr>TotalSpecDed</vt:lpstr>
      <vt:lpstr>Year1</vt:lpstr>
      <vt:lpstr>Year2</vt:lpstr>
    </vt:vector>
  </TitlesOfParts>
  <Company>Pennsylvania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pde 363 aug2024</dc:title>
  <dc:creator>Hanft, Benjamin</dc:creator>
  <cp:lastModifiedBy>Heimbach, Bunne</cp:lastModifiedBy>
  <cp:lastPrinted>2024-08-29T18:41:42Z</cp:lastPrinted>
  <dcterms:created xsi:type="dcterms:W3CDTF">2006-09-08T12:22:15Z</dcterms:created>
  <dcterms:modified xsi:type="dcterms:W3CDTF">2024-08-30T11:24:19Z</dcterms:modified>
</cp:coreProperties>
</file>