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agov-my.sharepoint.com/personal/deberly_pa_gov/Documents/Old Laptop Desktop 1.11.22/Regulations/Fee Increase/2024/Final Form/"/>
    </mc:Choice>
  </mc:AlternateContent>
  <xr:revisionPtr revIDLastSave="2" documentId="8_{A28D8B66-9E3B-425F-901D-561382D8A270}" xr6:coauthVersionLast="47" xr6:coauthVersionMax="47" xr10:uidLastSave="{1CE5909C-83A2-4728-9C8D-B2E5A6E1FCFE}"/>
  <bookViews>
    <workbookView xWindow="-120" yWindow="-120" windowWidth="29040" windowHeight="15720" xr2:uid="{00000000-000D-0000-FFFF-FFFF00000000}"/>
  </bookViews>
  <sheets>
    <sheet name="Fee Calc" sheetId="1" r:id="rId1"/>
    <sheet name="bulk CREAM" sheetId="2" r:id="rId2"/>
    <sheet name="bulk Condensed SKIM" sheetId="4" r:id="rId3"/>
    <sheet name="bulk Condensed MILK" sheetId="3" r:id="rId4"/>
  </sheets>
  <definedNames>
    <definedName name="_xlnm.Print_Area" localSheetId="3">'bulk Condensed MILK'!$A$1:$K$37</definedName>
    <definedName name="_xlnm.Print_Area" localSheetId="2">'bulk Condensed SKIM'!$A$1:$K$37</definedName>
    <definedName name="_xlnm.Print_Area" localSheetId="1">'bulk CREAM'!$A$1:$M$37</definedName>
    <definedName name="_xlnm.Print_Area" localSheetId="0">'Fee Calc'!$A$1:$O$67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2" i="1" l="1"/>
  <c r="L50" i="1"/>
  <c r="C3" i="3" l="1"/>
  <c r="C3" i="4"/>
  <c r="C2" i="3"/>
  <c r="C1" i="3"/>
  <c r="C2" i="4"/>
  <c r="C1" i="4"/>
  <c r="C3" i="2"/>
  <c r="C1" i="2"/>
  <c r="C2" i="2"/>
  <c r="I23" i="4" l="1"/>
  <c r="I22" i="4"/>
  <c r="I21" i="4"/>
  <c r="I20" i="4"/>
  <c r="I19" i="4"/>
  <c r="I18" i="4"/>
  <c r="I17" i="4"/>
  <c r="I16" i="4"/>
  <c r="I15" i="4"/>
  <c r="I23" i="3"/>
  <c r="I22" i="3"/>
  <c r="I21" i="3"/>
  <c r="I20" i="3"/>
  <c r="I19" i="3"/>
  <c r="I18" i="3"/>
  <c r="I17" i="3"/>
  <c r="I16" i="3"/>
  <c r="I15" i="3"/>
  <c r="C27" i="4" l="1"/>
  <c r="I14" i="4"/>
  <c r="I27" i="4" s="1"/>
  <c r="F23" i="2"/>
  <c r="J23" i="2" s="1"/>
  <c r="F22" i="2"/>
  <c r="J22" i="2" s="1"/>
  <c r="F21" i="2"/>
  <c r="J21" i="2" s="1"/>
  <c r="F20" i="2"/>
  <c r="J20" i="2" s="1"/>
  <c r="F19" i="2"/>
  <c r="J19" i="2" s="1"/>
  <c r="F18" i="2"/>
  <c r="J18" i="2" s="1"/>
  <c r="F17" i="2"/>
  <c r="J17" i="2" s="1"/>
  <c r="F16" i="2"/>
  <c r="J16" i="2" s="1"/>
  <c r="F15" i="2"/>
  <c r="J15" i="2" s="1"/>
  <c r="F14" i="2"/>
  <c r="I32" i="4" l="1"/>
  <c r="C27" i="3"/>
  <c r="C27" i="2"/>
  <c r="J32" i="1" l="1"/>
  <c r="J30" i="1"/>
  <c r="J28" i="1"/>
  <c r="I14" i="3" l="1"/>
  <c r="J14" i="2"/>
  <c r="J27" i="2" l="1"/>
  <c r="J32" i="2" s="1"/>
  <c r="I27" i="3" l="1"/>
  <c r="I32" i="3" l="1"/>
  <c r="J37" i="1" s="1"/>
  <c r="J42" i="1" s="1"/>
  <c r="M50" i="1"/>
  <c r="J48" i="1" l="1"/>
  <c r="J52" i="1" s="1"/>
  <c r="M52" i="1" s="1"/>
  <c r="M5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ggojsovich</author>
  </authors>
  <commentList>
    <comment ref="B1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ggojsovich:</t>
        </r>
        <r>
          <rPr>
            <sz val="9"/>
            <color indexed="81"/>
            <rFont val="Tahoma"/>
            <family val="2"/>
          </rPr>
          <t xml:space="preserve">
Product Code for 'Bulk CREAM' is 210X (where X equals Cllass).</t>
        </r>
      </text>
    </comment>
    <comment ref="B15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ggojsovich:</t>
        </r>
        <r>
          <rPr>
            <sz val="9"/>
            <color indexed="81"/>
            <rFont val="Tahoma"/>
            <family val="2"/>
          </rPr>
          <t xml:space="preserve">
Product Code for 'Bulk CREAM' is 210X (where X equals Cllass).</t>
        </r>
      </text>
    </comment>
    <comment ref="B16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ggojsovich:</t>
        </r>
        <r>
          <rPr>
            <sz val="9"/>
            <color indexed="81"/>
            <rFont val="Tahoma"/>
            <family val="2"/>
          </rPr>
          <t xml:space="preserve">
Product Code for 'Bulk CREAM' is 210X (where X equals Cllass).</t>
        </r>
      </text>
    </comment>
    <comment ref="B17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ggojsovich:</t>
        </r>
        <r>
          <rPr>
            <sz val="9"/>
            <color indexed="81"/>
            <rFont val="Tahoma"/>
            <family val="2"/>
          </rPr>
          <t xml:space="preserve">
Product Code for 'Bulk CREAM' is 210X (where X equals Cllass).</t>
        </r>
      </text>
    </comment>
    <comment ref="B18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ggojsovich:</t>
        </r>
        <r>
          <rPr>
            <sz val="9"/>
            <color indexed="81"/>
            <rFont val="Tahoma"/>
            <family val="2"/>
          </rPr>
          <t xml:space="preserve">
Product Code for 'Bulk CREAM' is 210X (where X equals Cllass).</t>
        </r>
      </text>
    </comment>
    <comment ref="B19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ggojsovich:</t>
        </r>
        <r>
          <rPr>
            <sz val="9"/>
            <color indexed="81"/>
            <rFont val="Tahoma"/>
            <family val="2"/>
          </rPr>
          <t xml:space="preserve">
Product Code for 'Bulk CREAM' is 210X (where X equals Cllass).</t>
        </r>
      </text>
    </comment>
    <comment ref="B20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ggojsovich:</t>
        </r>
        <r>
          <rPr>
            <sz val="9"/>
            <color indexed="81"/>
            <rFont val="Tahoma"/>
            <family val="2"/>
          </rPr>
          <t xml:space="preserve">
Product Code for 'Bulk CREAM' is 210X (where X equals Cllass).</t>
        </r>
      </text>
    </comment>
    <comment ref="B21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ggojsovich:</t>
        </r>
        <r>
          <rPr>
            <sz val="9"/>
            <color indexed="81"/>
            <rFont val="Tahoma"/>
            <family val="2"/>
          </rPr>
          <t xml:space="preserve">
Product Code for 'Bulk CREAM' is 210X (where X equals Cllass).</t>
        </r>
      </text>
    </comment>
    <comment ref="B22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ggojsovich:</t>
        </r>
        <r>
          <rPr>
            <sz val="9"/>
            <color indexed="81"/>
            <rFont val="Tahoma"/>
            <family val="2"/>
          </rPr>
          <t xml:space="preserve">
Product Code for 'Bulk CREAM' is 210X (where X equals Cllass).</t>
        </r>
      </text>
    </comment>
    <comment ref="B23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ggojsovich:</t>
        </r>
        <r>
          <rPr>
            <sz val="9"/>
            <color indexed="81"/>
            <rFont val="Tahoma"/>
            <family val="2"/>
          </rPr>
          <t xml:space="preserve">
Product Code for 'Bulk CREAM' is 210X (where X equals Cllass).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ggojsovich</author>
  </authors>
  <commentList>
    <comment ref="B14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ggojsovich:</t>
        </r>
        <r>
          <rPr>
            <sz val="9"/>
            <color indexed="81"/>
            <rFont val="Tahoma"/>
            <family val="2"/>
          </rPr>
          <t xml:space="preserve">
Product Code for 'Bulk Condensed SKIM' is 250X (where X equals Cllass).</t>
        </r>
      </text>
    </comment>
    <comment ref="B15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ggojsovich:</t>
        </r>
        <r>
          <rPr>
            <sz val="9"/>
            <color indexed="81"/>
            <rFont val="Tahoma"/>
            <family val="2"/>
          </rPr>
          <t xml:space="preserve">
Product Code for 'Bulk Condensed SKIM' is 250X (where X equals Cllass).</t>
        </r>
      </text>
    </comment>
    <comment ref="B16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ggojsovich:</t>
        </r>
        <r>
          <rPr>
            <sz val="9"/>
            <color indexed="81"/>
            <rFont val="Tahoma"/>
            <family val="2"/>
          </rPr>
          <t xml:space="preserve">
Product Code for 'Bulk Condensed SKIM' is 250X (where X equals Cllass).</t>
        </r>
      </text>
    </comment>
    <comment ref="B17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ggojsovich:</t>
        </r>
        <r>
          <rPr>
            <sz val="9"/>
            <color indexed="81"/>
            <rFont val="Tahoma"/>
            <family val="2"/>
          </rPr>
          <t xml:space="preserve">
Product Code for 'Bulk Condensed SKIM' is 250X (where X equals Cllass).</t>
        </r>
      </text>
    </comment>
    <comment ref="B18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ggojsovich:</t>
        </r>
        <r>
          <rPr>
            <sz val="9"/>
            <color indexed="81"/>
            <rFont val="Tahoma"/>
            <family val="2"/>
          </rPr>
          <t xml:space="preserve">
Product Code for 'Bulk Condensed SKIM' is 250X (where X equals Cllass).</t>
        </r>
      </text>
    </comment>
    <comment ref="B19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ggojsovich:</t>
        </r>
        <r>
          <rPr>
            <sz val="9"/>
            <color indexed="81"/>
            <rFont val="Tahoma"/>
            <family val="2"/>
          </rPr>
          <t xml:space="preserve">
Product Code for 'Bulk Condensed SKIM' is 250X (where X equals Cllass).</t>
        </r>
      </text>
    </comment>
    <comment ref="B20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ggojsovich:</t>
        </r>
        <r>
          <rPr>
            <sz val="9"/>
            <color indexed="81"/>
            <rFont val="Tahoma"/>
            <family val="2"/>
          </rPr>
          <t xml:space="preserve">
Product Code for 'Bulk Condensed SKIM' is 250X (where X equals Cllass).</t>
        </r>
      </text>
    </comment>
    <comment ref="B21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>ggojsovich:</t>
        </r>
        <r>
          <rPr>
            <sz val="9"/>
            <color indexed="81"/>
            <rFont val="Tahoma"/>
            <family val="2"/>
          </rPr>
          <t xml:space="preserve">
Product Code for 'Bulk Condensed SKIM' is 250X (where X equals Cllass).</t>
        </r>
      </text>
    </comment>
    <comment ref="B22" authorId="0" shapeId="0" xr:uid="{00000000-0006-0000-0200-000009000000}">
      <text>
        <r>
          <rPr>
            <b/>
            <sz val="9"/>
            <color indexed="81"/>
            <rFont val="Tahoma"/>
            <family val="2"/>
          </rPr>
          <t>ggojsovich:</t>
        </r>
        <r>
          <rPr>
            <sz val="9"/>
            <color indexed="81"/>
            <rFont val="Tahoma"/>
            <family val="2"/>
          </rPr>
          <t xml:space="preserve">
Product Code for 'Bulk Condensed SKIM' is 250X (where X equals Cllass).</t>
        </r>
      </text>
    </comment>
    <comment ref="B23" authorId="0" shapeId="0" xr:uid="{00000000-0006-0000-0200-00000A000000}">
      <text>
        <r>
          <rPr>
            <b/>
            <sz val="9"/>
            <color indexed="81"/>
            <rFont val="Tahoma"/>
            <family val="2"/>
          </rPr>
          <t>ggojsovich:</t>
        </r>
        <r>
          <rPr>
            <sz val="9"/>
            <color indexed="81"/>
            <rFont val="Tahoma"/>
            <family val="2"/>
          </rPr>
          <t xml:space="preserve">
Product Code for 'Bulk Condensed SKIM' is 250X (where X equals Cllass).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ggojsovich</author>
  </authors>
  <commentList>
    <comment ref="B14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ggojsovich:</t>
        </r>
        <r>
          <rPr>
            <sz val="9"/>
            <color indexed="81"/>
            <rFont val="Tahoma"/>
            <family val="2"/>
          </rPr>
          <t xml:space="preserve">
Product Code for 'Bulk Condensed MILK' is 280X (where X equals Cllass).</t>
        </r>
      </text>
    </comment>
    <comment ref="B15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ggojsovich:</t>
        </r>
        <r>
          <rPr>
            <sz val="9"/>
            <color indexed="81"/>
            <rFont val="Tahoma"/>
            <family val="2"/>
          </rPr>
          <t xml:space="preserve">
Product Code for 'Bulk Condensed MILK' is 280X (where X equals Cllass).</t>
        </r>
      </text>
    </comment>
    <comment ref="B16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ggojsovich:</t>
        </r>
        <r>
          <rPr>
            <sz val="9"/>
            <color indexed="81"/>
            <rFont val="Tahoma"/>
            <family val="2"/>
          </rPr>
          <t xml:space="preserve">
Product Code for 'Bulk Condensed MILK' is 280X (where X equals Cllass).</t>
        </r>
      </text>
    </comment>
    <comment ref="B17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ggojsovich:</t>
        </r>
        <r>
          <rPr>
            <sz val="9"/>
            <color indexed="81"/>
            <rFont val="Tahoma"/>
            <family val="2"/>
          </rPr>
          <t xml:space="preserve">
Product Code for 'Bulk Condensed MILK' is 280X (where X equals Cllass).</t>
        </r>
      </text>
    </comment>
    <comment ref="B18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ggojsovich:</t>
        </r>
        <r>
          <rPr>
            <sz val="9"/>
            <color indexed="81"/>
            <rFont val="Tahoma"/>
            <family val="2"/>
          </rPr>
          <t xml:space="preserve">
Product Code for 'Bulk Condensed MILK' is 280X (where X equals Cllass).</t>
        </r>
      </text>
    </comment>
    <comment ref="B19" authorId="0" shapeId="0" xr:uid="{00000000-0006-0000-0300-000006000000}">
      <text>
        <r>
          <rPr>
            <b/>
            <sz val="9"/>
            <color indexed="81"/>
            <rFont val="Tahoma"/>
            <family val="2"/>
          </rPr>
          <t>ggojsovich:</t>
        </r>
        <r>
          <rPr>
            <sz val="9"/>
            <color indexed="81"/>
            <rFont val="Tahoma"/>
            <family val="2"/>
          </rPr>
          <t xml:space="preserve">
Product Code for 'Bulk Condensed MILK' is 280X (where X equals Cllass).</t>
        </r>
      </text>
    </comment>
    <comment ref="B20" authorId="0" shapeId="0" xr:uid="{00000000-0006-0000-0300-000007000000}">
      <text>
        <r>
          <rPr>
            <b/>
            <sz val="9"/>
            <color indexed="81"/>
            <rFont val="Tahoma"/>
            <family val="2"/>
          </rPr>
          <t>ggojsovich:</t>
        </r>
        <r>
          <rPr>
            <sz val="9"/>
            <color indexed="81"/>
            <rFont val="Tahoma"/>
            <family val="2"/>
          </rPr>
          <t xml:space="preserve">
Product Code for 'Bulk Condensed MILK' is 280X (where X equals Cllass).</t>
        </r>
      </text>
    </comment>
    <comment ref="B21" authorId="0" shapeId="0" xr:uid="{00000000-0006-0000-0300-000008000000}">
      <text>
        <r>
          <rPr>
            <b/>
            <sz val="9"/>
            <color indexed="81"/>
            <rFont val="Tahoma"/>
            <family val="2"/>
          </rPr>
          <t>ggojsovich:</t>
        </r>
        <r>
          <rPr>
            <sz val="9"/>
            <color indexed="81"/>
            <rFont val="Tahoma"/>
            <family val="2"/>
          </rPr>
          <t xml:space="preserve">
Product Code for 'Bulk Condensed MILK' is 280X (where X equals Cllass).</t>
        </r>
      </text>
    </comment>
    <comment ref="B22" authorId="0" shapeId="0" xr:uid="{00000000-0006-0000-0300-000009000000}">
      <text>
        <r>
          <rPr>
            <b/>
            <sz val="9"/>
            <color indexed="81"/>
            <rFont val="Tahoma"/>
            <family val="2"/>
          </rPr>
          <t>ggojsovich:</t>
        </r>
        <r>
          <rPr>
            <sz val="9"/>
            <color indexed="81"/>
            <rFont val="Tahoma"/>
            <family val="2"/>
          </rPr>
          <t xml:space="preserve">
Product Code for 'Bulk Condensed MILK' is 280X (where X equals Cllass).</t>
        </r>
      </text>
    </comment>
    <comment ref="B23" authorId="0" shapeId="0" xr:uid="{00000000-0006-0000-0300-00000A000000}">
      <text>
        <r>
          <rPr>
            <b/>
            <sz val="9"/>
            <color indexed="81"/>
            <rFont val="Tahoma"/>
            <family val="2"/>
          </rPr>
          <t>ggojsovich:</t>
        </r>
        <r>
          <rPr>
            <sz val="9"/>
            <color indexed="81"/>
            <rFont val="Tahoma"/>
            <family val="2"/>
          </rPr>
          <t xml:space="preserve">
Product Code for 'Bulk Condensed MILK' is 280X (where X equals Cllass).</t>
        </r>
      </text>
    </comment>
  </commentList>
</comments>
</file>

<file path=xl/sharedStrings.xml><?xml version="1.0" encoding="utf-8"?>
<sst xmlns="http://schemas.openxmlformats.org/spreadsheetml/2006/main" count="171" uniqueCount="105">
  <si>
    <t>1.</t>
  </si>
  <si>
    <t>2.</t>
  </si>
  <si>
    <t>3.</t>
  </si>
  <si>
    <t>4.</t>
  </si>
  <si>
    <t>5.</t>
  </si>
  <si>
    <t>7.</t>
  </si>
  <si>
    <t>X</t>
  </si>
  <si>
    <t>8.</t>
  </si>
  <si>
    <t>9.</t>
  </si>
  <si>
    <t>Due the 25th of each month</t>
  </si>
  <si>
    <t>Monthly License Fee Calculation</t>
  </si>
  <si>
    <t xml:space="preserve">Dealer License #: </t>
  </si>
  <si>
    <t xml:space="preserve">Dealer Name: </t>
  </si>
  <si>
    <t xml:space="preserve">Month/Year: </t>
  </si>
  <si>
    <t>2a.</t>
  </si>
  <si>
    <t>2b.</t>
  </si>
  <si>
    <t>BF lbs.</t>
  </si>
  <si>
    <t>NFMS lbs.</t>
  </si>
  <si>
    <t>Product lbs.</t>
  </si>
  <si>
    <t>equiv. lbs.</t>
  </si>
  <si>
    <t>POUNDS</t>
  </si>
  <si>
    <t>If purchased BULK CREAM, BULK CONDENSED MILK or BULK CONDENSED SKIM then complete Line Nos. 2a thru 2c.  Otherwise skip to Line No. 3.</t>
  </si>
  <si>
    <t>RATE</t>
  </si>
  <si>
    <t>FEE</t>
  </si>
  <si>
    <t>for which fee is being calculated</t>
  </si>
  <si>
    <t xml:space="preserve"> for newly licensed dealers</t>
  </si>
  <si>
    <t>LINE NO.</t>
  </si>
  <si>
    <t>Bulk CREAM included in Line 2 above.</t>
  </si>
  <si>
    <t>Bulk CONDENSED MILK included in Line 2 above.</t>
  </si>
  <si>
    <t>Bulk SKIM CONDENSED MILK included in Line 2 above.</t>
  </si>
  <si>
    <r>
      <rPr>
        <b/>
        <vertAlign val="superscript"/>
        <sz val="18"/>
        <color theme="1"/>
        <rFont val="Calibri"/>
        <family val="2"/>
        <scheme val="minor"/>
      </rPr>
      <t>(</t>
    </r>
    <r>
      <rPr>
        <b/>
        <i/>
        <vertAlign val="superscript"/>
        <sz val="18"/>
        <color theme="1"/>
        <rFont val="Calibri"/>
        <family val="2"/>
        <scheme val="minor"/>
      </rPr>
      <t>convert to Fluid Milk Equivalent pounds by dividing 'BF lbs.' by .035.</t>
    </r>
    <r>
      <rPr>
        <b/>
        <vertAlign val="superscript"/>
        <sz val="18"/>
        <color theme="1"/>
        <rFont val="Calibri"/>
        <family val="2"/>
        <scheme val="minor"/>
      </rPr>
      <t>)</t>
    </r>
  </si>
  <si>
    <r>
      <rPr>
        <b/>
        <vertAlign val="superscript"/>
        <sz val="18"/>
        <color theme="1"/>
        <rFont val="Calibri"/>
        <family val="2"/>
        <scheme val="minor"/>
      </rPr>
      <t>(</t>
    </r>
    <r>
      <rPr>
        <b/>
        <i/>
        <vertAlign val="superscript"/>
        <sz val="18"/>
        <color theme="1"/>
        <rFont val="Calibri"/>
        <family val="2"/>
        <scheme val="minor"/>
      </rPr>
      <t>convert to Fluid Milk Equivalent pounds by dividing 'NFMS lbs.' by .0875.</t>
    </r>
    <r>
      <rPr>
        <b/>
        <vertAlign val="superscript"/>
        <sz val="18"/>
        <color theme="1"/>
        <rFont val="Calibri"/>
        <family val="2"/>
        <scheme val="minor"/>
      </rPr>
      <t>)</t>
    </r>
  </si>
  <si>
    <t>per POUND</t>
  </si>
  <si>
    <t xml:space="preserve">Butter fat </t>
  </si>
  <si>
    <t>NFMS</t>
  </si>
  <si>
    <t>PRODUCT</t>
  </si>
  <si>
    <t>Percent</t>
  </si>
  <si>
    <t>Conversion to whole milk equivalents</t>
  </si>
  <si>
    <t>10.</t>
  </si>
  <si>
    <r>
      <t>Total Receipts  (</t>
    </r>
    <r>
      <rPr>
        <b/>
        <sz val="18"/>
        <color rgb="FFFF0000"/>
        <rFont val="Calibri"/>
        <family val="2"/>
        <scheme val="minor"/>
      </rPr>
      <t>Line 1 + Line 2 + Line 3 + Line 4</t>
    </r>
    <r>
      <rPr>
        <b/>
        <sz val="18"/>
        <color theme="1"/>
        <rFont val="Calibri"/>
        <family val="2"/>
        <scheme val="minor"/>
      </rPr>
      <t>)</t>
    </r>
  </si>
  <si>
    <r>
      <t>Total License Fee  (</t>
    </r>
    <r>
      <rPr>
        <b/>
        <sz val="18"/>
        <color rgb="FFFF0000"/>
        <rFont val="Calibri"/>
        <family val="2"/>
        <scheme val="minor"/>
      </rPr>
      <t>Line 8 + Line 9</t>
    </r>
    <r>
      <rPr>
        <b/>
        <sz val="18"/>
        <color theme="1"/>
        <rFont val="Calibri"/>
        <family val="2"/>
        <scheme val="minor"/>
      </rPr>
      <t>)</t>
    </r>
  </si>
  <si>
    <t>Part 1</t>
  </si>
  <si>
    <t>Part 2</t>
  </si>
  <si>
    <t>Part 5</t>
  </si>
  <si>
    <t>Part 3</t>
  </si>
  <si>
    <t>Receipts from Juggers (License # 8888800)</t>
  </si>
  <si>
    <r>
      <t>Controlled  PA Milk Sales  (</t>
    </r>
    <r>
      <rPr>
        <b/>
        <sz val="18"/>
        <color rgb="FFFF0000"/>
        <rFont val="Calibri"/>
        <family val="2"/>
        <scheme val="minor"/>
      </rPr>
      <t>Areas 1-0, 2-0, 3-0, 4-0, 5-0 &amp; 6-0; REGULATED</t>
    </r>
    <r>
      <rPr>
        <b/>
        <sz val="18"/>
        <color theme="1"/>
        <rFont val="Calibri"/>
        <family val="2"/>
        <scheme val="minor"/>
      </rPr>
      <t>)</t>
    </r>
  </si>
  <si>
    <r>
      <t>Total Producer milk  (</t>
    </r>
    <r>
      <rPr>
        <b/>
        <i/>
        <sz val="18"/>
        <color rgb="FFFF0000"/>
        <rFont val="Calibri"/>
        <family val="2"/>
        <scheme val="minor"/>
      </rPr>
      <t>do not include Own Farm milk</t>
    </r>
    <r>
      <rPr>
        <b/>
        <sz val="18"/>
        <color theme="1"/>
        <rFont val="Calibri"/>
        <family val="2"/>
        <scheme val="minor"/>
      </rPr>
      <t>)</t>
    </r>
  </si>
  <si>
    <t>PMMB-62</t>
  </si>
  <si>
    <t>Code</t>
  </si>
  <si>
    <t>Pounds</t>
  </si>
  <si>
    <t>Conversion</t>
  </si>
  <si>
    <t>Factor</t>
  </si>
  <si>
    <t xml:space="preserve">Whole Milk </t>
  </si>
  <si>
    <t>Equivalents</t>
  </si>
  <si>
    <t>210X</t>
  </si>
  <si>
    <t>Net Effect</t>
  </si>
  <si>
    <t>Whole Milk Equivs.</t>
  </si>
  <si>
    <t>Pounds Received</t>
  </si>
  <si>
    <t>(A)</t>
  </si>
  <si>
    <t>(B)</t>
  </si>
  <si>
    <t>(C)</t>
  </si>
  <si>
    <t>(D)</t>
  </si>
  <si>
    <t>(E)</t>
  </si>
  <si>
    <t>(A) x (B)</t>
  </si>
  <si>
    <t>(F)</t>
  </si>
  <si>
    <t>(G)</t>
  </si>
  <si>
    <t>Bulk CREAM</t>
  </si>
  <si>
    <r>
      <t>Non-Controlled milk sales  (</t>
    </r>
    <r>
      <rPr>
        <b/>
        <sz val="18"/>
        <color rgb="FFFF0000"/>
        <rFont val="Calibri"/>
        <family val="2"/>
        <scheme val="minor"/>
      </rPr>
      <t>Line 7 - Line 8</t>
    </r>
    <r>
      <rPr>
        <b/>
        <sz val="18"/>
        <color theme="1"/>
        <rFont val="Calibri"/>
        <family val="2"/>
        <scheme val="minor"/>
      </rPr>
      <t xml:space="preserve">)     </t>
    </r>
    <r>
      <rPr>
        <b/>
        <i/>
        <sz val="14"/>
        <color theme="1"/>
        <rFont val="Calibri"/>
        <family val="2"/>
        <scheme val="minor"/>
      </rPr>
      <t xml:space="preserve"> </t>
    </r>
  </si>
  <si>
    <t>if result is negative, then round up to 0.</t>
  </si>
  <si>
    <t>(C) ÷ (D)</t>
  </si>
  <si>
    <t>SOURCE</t>
  </si>
  <si>
    <t>Condensed MILK</t>
  </si>
  <si>
    <t>Condensed SKIM</t>
  </si>
  <si>
    <r>
      <t xml:space="preserve">(H) </t>
    </r>
    <r>
      <rPr>
        <i/>
        <sz val="11"/>
        <color theme="1"/>
        <rFont val="Calibri"/>
        <family val="2"/>
        <scheme val="minor"/>
      </rPr>
      <t/>
    </r>
  </si>
  <si>
    <t>equals (G) - (F)</t>
  </si>
  <si>
    <t>TOTALs</t>
  </si>
  <si>
    <t>(B) ÷ (C)</t>
  </si>
  <si>
    <r>
      <t xml:space="preserve">(G) </t>
    </r>
    <r>
      <rPr>
        <i/>
        <sz val="11"/>
        <color theme="1"/>
        <rFont val="Calibri"/>
        <family val="2"/>
        <scheme val="minor"/>
      </rPr>
      <t/>
    </r>
  </si>
  <si>
    <t>equals (F) - (E)</t>
  </si>
  <si>
    <t>Amount per cell (G) gets carried over to 'Fee Calc' worksheet (Line No. 3)</t>
  </si>
  <si>
    <t>Amount per cell (H) gets carried over to 'Fee Calc' worksheet (Line No. 3)</t>
  </si>
  <si>
    <r>
      <rPr>
        <u/>
        <sz val="14"/>
        <color theme="1"/>
        <rFont val="Calibri"/>
        <family val="2"/>
        <scheme val="minor"/>
      </rPr>
      <t xml:space="preserve">Bulk </t>
    </r>
    <r>
      <rPr>
        <b/>
        <u/>
        <sz val="14"/>
        <color theme="1"/>
        <rFont val="Calibri"/>
        <family val="2"/>
        <scheme val="minor"/>
      </rPr>
      <t>CREAM</t>
    </r>
    <r>
      <rPr>
        <sz val="14"/>
        <color theme="1"/>
        <rFont val="Calibri"/>
        <family val="2"/>
        <scheme val="minor"/>
      </rPr>
      <t xml:space="preserve"> purchases from non-PA dealers (PMMB-62; Part 2)</t>
    </r>
  </si>
  <si>
    <r>
      <rPr>
        <u/>
        <sz val="14"/>
        <color theme="1"/>
        <rFont val="Calibri"/>
        <family val="2"/>
        <scheme val="minor"/>
      </rPr>
      <t xml:space="preserve">Bulk </t>
    </r>
    <r>
      <rPr>
        <b/>
        <u/>
        <sz val="14"/>
        <color theme="1"/>
        <rFont val="Calibri"/>
        <family val="2"/>
        <scheme val="minor"/>
      </rPr>
      <t>Condensed SKIM</t>
    </r>
    <r>
      <rPr>
        <sz val="14"/>
        <color theme="1"/>
        <rFont val="Calibri"/>
        <family val="2"/>
        <scheme val="minor"/>
      </rPr>
      <t xml:space="preserve"> purchases from non-PA dealers (PMMB-62; Part 2)</t>
    </r>
  </si>
  <si>
    <r>
      <rPr>
        <u/>
        <sz val="14"/>
        <color theme="1"/>
        <rFont val="Calibri"/>
        <family val="2"/>
        <scheme val="minor"/>
      </rPr>
      <t xml:space="preserve">Bulk </t>
    </r>
    <r>
      <rPr>
        <b/>
        <u/>
        <sz val="14"/>
        <color theme="1"/>
        <rFont val="Calibri"/>
        <family val="2"/>
        <scheme val="minor"/>
      </rPr>
      <t>Condensed MILK</t>
    </r>
    <r>
      <rPr>
        <sz val="14"/>
        <color theme="1"/>
        <rFont val="Calibri"/>
        <family val="2"/>
        <scheme val="minor"/>
      </rPr>
      <t xml:space="preserve"> purchases from non-PA dealers (PMMB-62; Part 2)</t>
    </r>
  </si>
  <si>
    <t>280X</t>
  </si>
  <si>
    <t>250X</t>
  </si>
  <si>
    <t>Dealer Name:</t>
  </si>
  <si>
    <t>Dealer License No.:</t>
  </si>
  <si>
    <t>Month/Year:</t>
  </si>
  <si>
    <t xml:space="preserve">Date: </t>
  </si>
  <si>
    <t xml:space="preserve">Completed by: </t>
  </si>
  <si>
    <t>Monthly License Fee Calculation worksheet</t>
  </si>
  <si>
    <t xml:space="preserve">  *  If NOT applicable, then skip down to Line No. 4.</t>
  </si>
  <si>
    <t xml:space="preserve">  *  If applicable, then complete supplementary 'Bulk' worksheet(s) and enter result(s) on Line No. 3.  Worksheets can be printed from our website (www.mmb.pa.gov).</t>
  </si>
  <si>
    <r>
      <t xml:space="preserve">Net Effect of Bulk purchases from </t>
    </r>
    <r>
      <rPr>
        <b/>
        <sz val="18"/>
        <color rgb="FFFF0000"/>
        <rFont val="Calibri"/>
        <family val="2"/>
        <scheme val="minor"/>
      </rPr>
      <t>Non-PA</t>
    </r>
    <r>
      <rPr>
        <b/>
        <sz val="18"/>
        <color theme="1"/>
        <rFont val="Calibri"/>
        <family val="2"/>
        <scheme val="minor"/>
      </rPr>
      <t xml:space="preserve"> dealers</t>
    </r>
  </si>
  <si>
    <r>
      <t xml:space="preserve">Total receipts from </t>
    </r>
    <r>
      <rPr>
        <b/>
        <sz val="18"/>
        <color rgb="FFFF0000"/>
        <rFont val="Calibri"/>
        <family val="2"/>
        <scheme val="minor"/>
      </rPr>
      <t>Non-PA</t>
    </r>
    <r>
      <rPr>
        <b/>
        <sz val="18"/>
        <color theme="1"/>
        <rFont val="Calibri"/>
        <family val="2"/>
        <scheme val="minor"/>
      </rPr>
      <t xml:space="preserve"> dealers  (</t>
    </r>
    <r>
      <rPr>
        <i/>
        <sz val="16"/>
        <color theme="1"/>
        <rFont val="Calibri"/>
        <family val="2"/>
        <scheme val="minor"/>
      </rPr>
      <t>include Bulk Cream and Bulk Condensed purchases</t>
    </r>
    <r>
      <rPr>
        <b/>
        <sz val="18"/>
        <color theme="1"/>
        <rFont val="Calibri"/>
        <family val="2"/>
        <scheme val="minor"/>
      </rPr>
      <t>)</t>
    </r>
  </si>
  <si>
    <t>Note: Line No. 3 is applicable only if Bulk Cream and/or Bulk Condensed Milk/Skim were purchased from Non-PA dealer(s).</t>
  </si>
  <si>
    <r>
      <t xml:space="preserve">If a DEALER , Diversions from </t>
    </r>
    <r>
      <rPr>
        <b/>
        <sz val="18"/>
        <color rgb="FFFF0000"/>
        <rFont val="Calibri"/>
        <family val="2"/>
        <scheme val="minor"/>
      </rPr>
      <t>Non-PA</t>
    </r>
    <r>
      <rPr>
        <b/>
        <sz val="18"/>
        <color theme="1"/>
        <rFont val="Calibri"/>
        <family val="2"/>
        <scheme val="minor"/>
      </rPr>
      <t xml:space="preserve"> producers to</t>
    </r>
    <r>
      <rPr>
        <b/>
        <sz val="18"/>
        <color rgb="FFFF0000"/>
        <rFont val="Calibri"/>
        <family val="2"/>
        <scheme val="minor"/>
      </rPr>
      <t xml:space="preserve"> Non-PA</t>
    </r>
    <r>
      <rPr>
        <b/>
        <sz val="18"/>
        <color theme="1"/>
        <rFont val="Calibri"/>
        <family val="2"/>
        <scheme val="minor"/>
      </rPr>
      <t xml:space="preserve"> dealers</t>
    </r>
  </si>
  <si>
    <r>
      <t>Basis for Calculation  (</t>
    </r>
    <r>
      <rPr>
        <b/>
        <sz val="18"/>
        <color rgb="FFFF0000"/>
        <rFont val="Calibri"/>
        <family val="2"/>
        <scheme val="minor"/>
      </rPr>
      <t xml:space="preserve">Line 5 - Line 6(a) - Line 6(b) </t>
    </r>
    <r>
      <rPr>
        <b/>
        <sz val="18"/>
        <color theme="1"/>
        <rFont val="Calibri"/>
        <family val="2"/>
        <scheme val="minor"/>
      </rPr>
      <t>)</t>
    </r>
  </si>
  <si>
    <t>6 (b).</t>
  </si>
  <si>
    <t>6 (a).</t>
  </si>
  <si>
    <r>
      <t>If a COOPERATIVE, Diversions to</t>
    </r>
    <r>
      <rPr>
        <b/>
        <sz val="18"/>
        <color rgb="FFFF0000"/>
        <rFont val="Calibri"/>
        <family val="2"/>
        <scheme val="minor"/>
      </rPr>
      <t xml:space="preserve"> PA</t>
    </r>
    <r>
      <rPr>
        <b/>
        <sz val="18"/>
        <color theme="1"/>
        <rFont val="Calibri"/>
        <family val="2"/>
        <scheme val="minor"/>
      </rPr>
      <t xml:space="preserve"> dealers</t>
    </r>
  </si>
  <si>
    <t>Pennsylvania Milk Board</t>
  </si>
  <si>
    <t>PMMB-62 MLFC (rev. 03/24)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</si>
</sst>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00_);_(&quot;$&quot;* \(#,##0.000000\);_(&quot;$&quot;* &quot;-&quot;??_);_(@_)"/>
    <numFmt numFmtId="165" formatCode="_(* #,##0_);_(* \(#,##0\);_(* &quot;-&quot;??_);_(@_)"/>
    <numFmt numFmtId="166" formatCode="[$-409]mmm\-yy;@"/>
    <numFmt numFmtId="167" formatCode="0.0000"/>
    <numFmt numFmtId="168" formatCode="0.0000%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i/>
      <sz val="16"/>
      <color rgb="FFFF000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vertAlign val="superscript"/>
      <sz val="18"/>
      <color theme="1"/>
      <name val="Calibri"/>
      <family val="2"/>
      <scheme val="minor"/>
    </font>
    <font>
      <b/>
      <i/>
      <vertAlign val="superscript"/>
      <sz val="18"/>
      <color theme="1"/>
      <name val="Calibri"/>
      <family val="2"/>
      <scheme val="minor"/>
    </font>
    <font>
      <vertAlign val="superscript"/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3300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8"/>
      <color rgb="FFFF0000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6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4" fillId="0" borderId="0" xfId="0" applyFont="1"/>
    <xf numFmtId="0" fontId="3" fillId="0" borderId="0" xfId="0" applyFont="1" applyAlignment="1">
      <alignment horizontal="right"/>
    </xf>
    <xf numFmtId="0" fontId="6" fillId="0" borderId="0" xfId="0" applyFont="1"/>
    <xf numFmtId="0" fontId="5" fillId="0" borderId="0" xfId="0" applyFont="1"/>
    <xf numFmtId="0" fontId="11" fillId="0" borderId="0" xfId="0" applyFont="1" applyAlignment="1">
      <alignment horizontal="center"/>
    </xf>
    <xf numFmtId="0" fontId="2" fillId="0" borderId="0" xfId="0" applyFont="1"/>
    <xf numFmtId="49" fontId="12" fillId="0" borderId="0" xfId="0" applyNumberFormat="1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0" fontId="12" fillId="0" borderId="0" xfId="0" applyFont="1" applyAlignment="1">
      <alignment horizontal="left"/>
    </xf>
    <xf numFmtId="0" fontId="16" fillId="0" borderId="0" xfId="0" applyFont="1" applyAlignment="1">
      <alignment horizontal="center" vertical="top"/>
    </xf>
    <xf numFmtId="165" fontId="12" fillId="2" borderId="1" xfId="2" applyNumberFormat="1" applyFont="1" applyFill="1" applyBorder="1" applyAlignment="1">
      <alignment horizontal="center"/>
    </xf>
    <xf numFmtId="0" fontId="5" fillId="0" borderId="0" xfId="0" applyFont="1" applyAlignment="1">
      <alignment horizontal="right" vertical="center"/>
    </xf>
    <xf numFmtId="0" fontId="19" fillId="0" borderId="0" xfId="0" applyFont="1" applyAlignment="1">
      <alignment horizontal="center" vertical="top"/>
    </xf>
    <xf numFmtId="165" fontId="12" fillId="3" borderId="1" xfId="2" applyNumberFormat="1" applyFont="1" applyFill="1" applyBorder="1" applyAlignment="1"/>
    <xf numFmtId="165" fontId="12" fillId="2" borderId="1" xfId="2" applyNumberFormat="1" applyFont="1" applyFill="1" applyBorder="1" applyAlignment="1"/>
    <xf numFmtId="164" fontId="12" fillId="0" borderId="0" xfId="1" applyNumberFormat="1" applyFont="1" applyAlignment="1"/>
    <xf numFmtId="0" fontId="6" fillId="0" borderId="0" xfId="0" applyFont="1" applyAlignment="1">
      <alignment horizontal="center"/>
    </xf>
    <xf numFmtId="44" fontId="13" fillId="0" borderId="0" xfId="0" quotePrefix="1" applyNumberFormat="1" applyFont="1"/>
    <xf numFmtId="0" fontId="2" fillId="0" borderId="0" xfId="0" applyFont="1" applyAlignment="1">
      <alignment horizontal="center" wrapText="1"/>
    </xf>
    <xf numFmtId="6" fontId="0" fillId="0" borderId="0" xfId="0" applyNumberFormat="1"/>
    <xf numFmtId="0" fontId="2" fillId="0" borderId="1" xfId="0" applyFont="1" applyBorder="1" applyAlignment="1">
      <alignment horizontal="center" wrapText="1"/>
    </xf>
    <xf numFmtId="165" fontId="2" fillId="2" borderId="1" xfId="2" applyNumberFormat="1" applyFont="1" applyFill="1" applyBorder="1" applyAlignment="1">
      <alignment horizontal="center" wrapText="1"/>
    </xf>
    <xf numFmtId="165" fontId="0" fillId="0" borderId="0" xfId="2" applyNumberFormat="1" applyFont="1"/>
    <xf numFmtId="165" fontId="0" fillId="2" borderId="1" xfId="2" applyNumberFormat="1" applyFont="1" applyFill="1" applyBorder="1"/>
    <xf numFmtId="167" fontId="21" fillId="0" borderId="1" xfId="0" applyNumberFormat="1" applyFont="1" applyBorder="1" applyAlignment="1">
      <alignment horizontal="center" wrapText="1"/>
    </xf>
    <xf numFmtId="49" fontId="12" fillId="0" borderId="0" xfId="0" applyNumberFormat="1" applyFont="1" applyAlignment="1">
      <alignment horizontal="left"/>
    </xf>
    <xf numFmtId="165" fontId="12" fillId="4" borderId="1" xfId="2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165" fontId="2" fillId="0" borderId="8" xfId="2" applyNumberFormat="1" applyFont="1" applyFill="1" applyBorder="1" applyAlignment="1">
      <alignment horizontal="center" wrapText="1"/>
    </xf>
    <xf numFmtId="165" fontId="0" fillId="0" borderId="8" xfId="2" applyNumberFormat="1" applyFont="1" applyFill="1" applyBorder="1"/>
    <xf numFmtId="165" fontId="0" fillId="0" borderId="8" xfId="2" applyNumberFormat="1" applyFont="1" applyFill="1" applyBorder="1" applyAlignment="1">
      <alignment vertical="center"/>
    </xf>
    <xf numFmtId="165" fontId="0" fillId="0" borderId="0" xfId="2" applyNumberFormat="1" applyFont="1" applyFill="1" applyBorder="1"/>
    <xf numFmtId="0" fontId="20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23" fillId="2" borderId="1" xfId="2" applyNumberFormat="1" applyFont="1" applyFill="1" applyBorder="1"/>
    <xf numFmtId="0" fontId="20" fillId="0" borderId="6" xfId="0" applyFont="1" applyBorder="1" applyAlignment="1">
      <alignment horizontal="center"/>
    </xf>
    <xf numFmtId="165" fontId="2" fillId="3" borderId="1" xfId="2" applyNumberFormat="1" applyFont="1" applyFill="1" applyBorder="1" applyAlignment="1" applyProtection="1">
      <alignment horizontal="center" wrapText="1"/>
      <protection locked="0"/>
    </xf>
    <xf numFmtId="165" fontId="0" fillId="3" borderId="1" xfId="2" applyNumberFormat="1" applyFont="1" applyFill="1" applyBorder="1" applyProtection="1">
      <protection locked="0"/>
    </xf>
    <xf numFmtId="165" fontId="0" fillId="3" borderId="1" xfId="2" applyNumberFormat="1" applyFont="1" applyFill="1" applyBorder="1" applyAlignment="1" applyProtection="1">
      <alignment vertical="center"/>
      <protection locked="0"/>
    </xf>
    <xf numFmtId="0" fontId="13" fillId="0" borderId="5" xfId="0" applyFont="1" applyBorder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165" fontId="0" fillId="0" borderId="0" xfId="2" quotePrefix="1" applyNumberFormat="1" applyFont="1" applyAlignment="1">
      <alignment horizontal="center"/>
    </xf>
    <xf numFmtId="0" fontId="0" fillId="0" borderId="2" xfId="0" applyBorder="1" applyAlignment="1">
      <alignment horizontal="center"/>
    </xf>
    <xf numFmtId="165" fontId="2" fillId="0" borderId="2" xfId="2" applyNumberFormat="1" applyFont="1" applyFill="1" applyBorder="1" applyAlignment="1">
      <alignment horizontal="center" wrapText="1"/>
    </xf>
    <xf numFmtId="165" fontId="0" fillId="0" borderId="2" xfId="2" applyNumberFormat="1" applyFont="1" applyFill="1" applyBorder="1"/>
    <xf numFmtId="165" fontId="0" fillId="0" borderId="2" xfId="2" applyNumberFormat="1" applyFont="1" applyFill="1" applyBorder="1" applyAlignment="1">
      <alignment vertical="center"/>
    </xf>
    <xf numFmtId="0" fontId="4" fillId="0" borderId="0" xfId="0" quotePrefix="1" applyFont="1" applyAlignment="1">
      <alignment horizontal="center"/>
    </xf>
    <xf numFmtId="0" fontId="5" fillId="0" borderId="0" xfId="0" applyFont="1" applyAlignment="1">
      <alignment horizontal="center"/>
    </xf>
    <xf numFmtId="0" fontId="26" fillId="0" borderId="5" xfId="0" applyFont="1" applyBorder="1" applyAlignment="1">
      <alignment horizontal="right"/>
    </xf>
    <xf numFmtId="0" fontId="26" fillId="0" borderId="0" xfId="0" applyFont="1" applyAlignment="1">
      <alignment horizontal="right"/>
    </xf>
    <xf numFmtId="44" fontId="12" fillId="2" borderId="1" xfId="1" applyFont="1" applyFill="1" applyBorder="1" applyAlignment="1"/>
    <xf numFmtId="44" fontId="13" fillId="2" borderId="1" xfId="0" quotePrefix="1" applyNumberFormat="1" applyFont="1" applyFill="1" applyBorder="1"/>
    <xf numFmtId="0" fontId="27" fillId="0" borderId="0" xfId="0" quotePrefix="1" applyFont="1" applyAlignment="1">
      <alignment horizontal="center"/>
    </xf>
    <xf numFmtId="0" fontId="27" fillId="0" borderId="0" xfId="0" applyFont="1" applyAlignment="1">
      <alignment horizontal="left"/>
    </xf>
    <xf numFmtId="165" fontId="0" fillId="0" borderId="0" xfId="2" applyNumberFormat="1" applyFont="1" applyFill="1" applyBorder="1" applyProtection="1">
      <protection locked="0"/>
    </xf>
    <xf numFmtId="165" fontId="2" fillId="0" borderId="0" xfId="2" applyNumberFormat="1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15" fillId="0" borderId="0" xfId="0" applyFont="1" applyAlignment="1">
      <alignment horizontal="left" vertical="top"/>
    </xf>
    <xf numFmtId="0" fontId="5" fillId="0" borderId="2" xfId="0" applyFont="1" applyBorder="1" applyAlignment="1">
      <alignment horizontal="right" vertical="center"/>
    </xf>
    <xf numFmtId="0" fontId="0" fillId="0" borderId="2" xfId="0" applyBorder="1"/>
    <xf numFmtId="0" fontId="32" fillId="0" borderId="5" xfId="0" applyFont="1" applyBorder="1" applyAlignment="1">
      <alignment horizontal="right"/>
    </xf>
    <xf numFmtId="0" fontId="6" fillId="3" borderId="1" xfId="0" applyFont="1" applyFill="1" applyBorder="1" applyAlignment="1" applyProtection="1">
      <alignment horizontal="center"/>
      <protection locked="0"/>
    </xf>
    <xf numFmtId="165" fontId="12" fillId="3" borderId="1" xfId="2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right"/>
    </xf>
    <xf numFmtId="0" fontId="2" fillId="5" borderId="1" xfId="0" applyFont="1" applyFill="1" applyBorder="1" applyAlignment="1" applyProtection="1">
      <alignment horizontal="center" wrapText="1"/>
      <protection locked="0"/>
    </xf>
    <xf numFmtId="168" fontId="1" fillId="3" borderId="1" xfId="3" applyNumberFormat="1" applyFont="1" applyFill="1" applyBorder="1" applyAlignment="1" applyProtection="1">
      <alignment horizontal="center" wrapText="1"/>
      <protection locked="0"/>
    </xf>
    <xf numFmtId="0" fontId="33" fillId="0" borderId="0" xfId="0" applyFont="1"/>
    <xf numFmtId="0" fontId="6" fillId="3" borderId="1" xfId="0" applyFont="1" applyFill="1" applyBorder="1" applyAlignment="1" applyProtection="1">
      <alignment horizontal="center"/>
      <protection locked="0"/>
    </xf>
    <xf numFmtId="14" fontId="6" fillId="3" borderId="3" xfId="0" applyNumberFormat="1" applyFont="1" applyFill="1" applyBorder="1" applyAlignment="1" applyProtection="1">
      <alignment horizontal="center"/>
      <protection locked="0"/>
    </xf>
    <xf numFmtId="14" fontId="6" fillId="3" borderId="4" xfId="0" applyNumberFormat="1" applyFont="1" applyFill="1" applyBorder="1" applyAlignment="1" applyProtection="1">
      <alignment horizontal="center"/>
      <protection locked="0"/>
    </xf>
    <xf numFmtId="0" fontId="15" fillId="0" borderId="0" xfId="0" applyFont="1" applyAlignment="1">
      <alignment horizontal="left" vertical="top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6" fontId="6" fillId="3" borderId="3" xfId="0" applyNumberFormat="1" applyFont="1" applyFill="1" applyBorder="1" applyAlignment="1" applyProtection="1">
      <alignment horizontal="center" vertical="center" wrapText="1"/>
      <protection locked="0"/>
    </xf>
    <xf numFmtId="166" fontId="6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right" wrapText="1"/>
    </xf>
    <xf numFmtId="0" fontId="5" fillId="0" borderId="0" xfId="0" applyFont="1" applyAlignment="1">
      <alignment horizontal="right" wrapText="1"/>
    </xf>
    <xf numFmtId="0" fontId="5" fillId="0" borderId="2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6" fillId="3" borderId="1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>
      <alignment horizontal="center"/>
    </xf>
    <xf numFmtId="0" fontId="31" fillId="4" borderId="1" xfId="0" applyFont="1" applyFill="1" applyBorder="1" applyAlignment="1">
      <alignment horizontal="center"/>
    </xf>
    <xf numFmtId="166" fontId="31" fillId="4" borderId="1" xfId="0" applyNumberFormat="1" applyFont="1" applyFill="1" applyBorder="1" applyAlignment="1">
      <alignment horizontal="center" vertical="center" wrapText="1"/>
    </xf>
  </cellXfs>
  <cellStyles count="4">
    <cellStyle name="Comma" xfId="2" builtinId="3"/>
    <cellStyle name="Currency" xfId="1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FFFF99"/>
      <color rgb="FF0033CC"/>
      <color rgb="FFFF0066"/>
      <color rgb="FF00FFFF"/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9</xdr:row>
      <xdr:rowOff>19050</xdr:rowOff>
    </xdr:from>
    <xdr:to>
      <xdr:col>14</xdr:col>
      <xdr:colOff>266700</xdr:colOff>
      <xdr:row>14</xdr:row>
      <xdr:rowOff>40821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8600" y="2522764"/>
          <a:ext cx="15713529" cy="13824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50" b="1" cap="small">
              <a:latin typeface="+mn-lt"/>
            </a:rPr>
            <a:t>newly licensed dealers </a:t>
          </a:r>
          <a:r>
            <a:rPr lang="en-US" sz="1650" b="1" cap="small" baseline="0">
              <a:latin typeface="+mn-lt"/>
            </a:rPr>
            <a:t>must submit their license fees monthly until they have been licensed for a full calendar year (jan thru dec) and then the following 6 months (jan thru jun) to complete the license year.  for example, a dealer licensed in august of 2016 will complete this report and submit license fees monthly up to and including june of 2018.  </a:t>
          </a:r>
        </a:p>
        <a:p>
          <a:pPr algn="ctr"/>
          <a:r>
            <a:rPr lang="en-US" sz="1650" b="1" cap="small" baseline="0">
              <a:latin typeface="+mn-lt"/>
            </a:rPr>
            <a:t>after that, the board will generate the license fee calculation automatically based on the prior calendar year's milk dealer's monthly reports (pmmb-62).</a:t>
          </a:r>
        </a:p>
        <a:p>
          <a:pPr algn="ctr"/>
          <a:r>
            <a:rPr lang="en-US" sz="1650" b="1" cap="small" baseline="0">
              <a:latin typeface="+mn-lt"/>
            </a:rPr>
            <a:t>if there is no activity to be reported for any given month please </a:t>
          </a:r>
          <a:r>
            <a:rPr lang="en-US" sz="1650" b="1" cap="small" baseline="0">
              <a:latin typeface="Arial"/>
              <a:cs typeface="Arial"/>
            </a:rPr>
            <a:t>√ </a:t>
          </a:r>
          <a:r>
            <a:rPr lang="en-US" sz="1650" b="1" cap="small" baseline="0">
              <a:latin typeface="+mn-lt"/>
              <a:cs typeface="Arial"/>
            </a:rPr>
            <a:t>the box and return</a:t>
          </a:r>
          <a:r>
            <a:rPr lang="en-US" sz="1650" b="1" cap="small" baseline="0">
              <a:latin typeface="+mn-lt"/>
              <a:cs typeface="+mn-cs"/>
            </a:rPr>
            <a:t> this form</a:t>
          </a:r>
          <a:r>
            <a:rPr lang="en-US" sz="2400" b="0" cap="small" baseline="0">
              <a:latin typeface="+mn-lt"/>
              <a:cs typeface="+mn-cs"/>
            </a:rPr>
            <a:t>.</a:t>
          </a:r>
          <a:r>
            <a:rPr lang="en-US" sz="2400" b="1" cap="small" baseline="0">
              <a:solidFill>
                <a:srgbClr val="FF0000"/>
              </a:solidFill>
              <a:latin typeface="+mn-lt"/>
              <a:cs typeface="+mn-cs"/>
            </a:rPr>
            <a:t> </a:t>
          </a:r>
          <a:r>
            <a:rPr lang="en-US" sz="2800" b="1" cap="small" baseline="0">
              <a:solidFill>
                <a:srgbClr val="FF0000"/>
              </a:solidFill>
              <a:latin typeface="Arial"/>
              <a:cs typeface="Arial"/>
            </a:rPr>
            <a:t>□</a:t>
          </a:r>
          <a:endParaRPr lang="en-US" sz="2800" b="1" cap="small">
            <a:solidFill>
              <a:srgbClr val="FF0000"/>
            </a:solidFill>
            <a:latin typeface="+mn-lt"/>
          </a:endParaRPr>
        </a:p>
      </xdr:txBody>
    </xdr:sp>
    <xdr:clientData/>
  </xdr:twoCellAnchor>
  <xdr:twoCellAnchor>
    <xdr:from>
      <xdr:col>1</xdr:col>
      <xdr:colOff>136071</xdr:colOff>
      <xdr:row>60</xdr:row>
      <xdr:rowOff>122464</xdr:rowOff>
    </xdr:from>
    <xdr:to>
      <xdr:col>14</xdr:col>
      <xdr:colOff>217714</xdr:colOff>
      <xdr:row>62</xdr:row>
      <xdr:rowOff>217714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21178" y="12464143"/>
          <a:ext cx="15171965" cy="639535"/>
        </a:xfrm>
        <a:prstGeom prst="rect">
          <a:avLst/>
        </a:prstGeom>
        <a:solidFill>
          <a:schemeClr val="bg1"/>
        </a:solidFill>
        <a:ln w="9525" cmpd="sng">
          <a:solidFill>
            <a:schemeClr val="accent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n-US" sz="100" b="1"/>
        </a:p>
        <a:p>
          <a:pPr algn="ctr"/>
          <a:r>
            <a:rPr lang="en-US" sz="1600" b="1" cap="small"/>
            <a:t>newly</a:t>
          </a:r>
          <a:r>
            <a:rPr lang="en-US" sz="1600" b="1" cap="small" baseline="0"/>
            <a:t> licensed dealers must submit this form along with a check for the license fee and the  milk dealer's monthly report (PMMB-62) on or before the 25th of each month for the previous month's activity.  If, for any reason, you are unable to submit these forms on time, please contact jon dadigan at 717-705-4687 prior to the due date.</a:t>
          </a:r>
          <a:endParaRPr lang="en-US" sz="1600" b="1" cap="small"/>
        </a:p>
      </xdr:txBody>
    </xdr:sp>
    <xdr:clientData/>
  </xdr:twoCellAnchor>
  <xdr:twoCellAnchor>
    <xdr:from>
      <xdr:col>1</xdr:col>
      <xdr:colOff>114300</xdr:colOff>
      <xdr:row>54</xdr:row>
      <xdr:rowOff>68036</xdr:rowOff>
    </xdr:from>
    <xdr:to>
      <xdr:col>14</xdr:col>
      <xdr:colOff>133350</xdr:colOff>
      <xdr:row>60</xdr:row>
      <xdr:rowOff>95250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99407" y="11035393"/>
          <a:ext cx="15109372" cy="140153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 u="sng"/>
            <a:t>Make Check payable to the </a:t>
          </a:r>
          <a:r>
            <a:rPr lang="en-US" sz="1600" b="1" i="1" u="sng"/>
            <a:t>Commonwealth of Pennsylvania</a:t>
          </a:r>
          <a:r>
            <a:rPr lang="en-US" sz="1600" b="1" u="sng"/>
            <a:t>, attach to this form</a:t>
          </a:r>
          <a:r>
            <a:rPr lang="en-US" sz="1600" b="1" u="sng" baseline="0"/>
            <a:t> and send to</a:t>
          </a:r>
          <a:r>
            <a:rPr lang="en-US" sz="1600" b="1" baseline="0"/>
            <a:t>:</a:t>
          </a:r>
        </a:p>
        <a:p>
          <a:pPr algn="ctr"/>
          <a:r>
            <a:rPr lang="en-US" sz="1600" b="1" baseline="0"/>
            <a:t>Pennsylvania Milk Board</a:t>
          </a:r>
        </a:p>
        <a:p>
          <a:pPr algn="ctr"/>
          <a:r>
            <a:rPr lang="en-US" sz="1600" b="1" baseline="0"/>
            <a:t>2301 North Cameron Street Room 108</a:t>
          </a:r>
        </a:p>
        <a:p>
          <a:pPr algn="ctr"/>
          <a:r>
            <a:rPr lang="en-US" sz="1600" b="1" baseline="0"/>
            <a:t>Harrisburg, PA 17110</a:t>
          </a:r>
        </a:p>
        <a:p>
          <a:pPr algn="ctr"/>
          <a:r>
            <a:rPr lang="en-US" sz="1600" b="1" baseline="0"/>
            <a:t>For any questions please contact Gary Gojsovich at 717-787-4647</a:t>
          </a:r>
          <a:endParaRPr lang="en-US" sz="1600" b="1"/>
        </a:p>
      </xdr:txBody>
    </xdr:sp>
    <xdr:clientData/>
  </xdr:twoCellAnchor>
  <xdr:oneCellAnchor>
    <xdr:from>
      <xdr:col>14</xdr:col>
      <xdr:colOff>217714</xdr:colOff>
      <xdr:row>49</xdr:row>
      <xdr:rowOff>108857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5893143" y="97563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14</xdr:col>
      <xdr:colOff>176892</xdr:colOff>
      <xdr:row>43</xdr:row>
      <xdr:rowOff>163286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5852321" y="88310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1</xdr:col>
      <xdr:colOff>462643</xdr:colOff>
      <xdr:row>63</xdr:row>
      <xdr:rowOff>40822</xdr:rowOff>
    </xdr:from>
    <xdr:to>
      <xdr:col>13</xdr:col>
      <xdr:colOff>312965</xdr:colOff>
      <xdr:row>64</xdr:row>
      <xdr:rowOff>68036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047750" y="13198929"/>
          <a:ext cx="14437179" cy="299357"/>
        </a:xfrm>
        <a:prstGeom prst="rect">
          <a:avLst/>
        </a:prstGeom>
        <a:solidFill>
          <a:srgbClr val="FFFF99"/>
        </a:solidFill>
        <a:ln w="9525" cmpd="sng">
          <a:solidFill>
            <a:srgbClr val="7030A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~NOTE</a:t>
          </a:r>
          <a:r>
            <a:rPr lang="en-US" sz="16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DO NOT SEND IN CHECKS FOR LESS THAN $1.00 </a:t>
          </a:r>
          <a:r>
            <a:rPr lang="en-US" sz="1600"/>
            <a:t> </a:t>
          </a:r>
        </a:p>
      </xdr:txBody>
    </xdr:sp>
    <xdr:clientData/>
  </xdr:twoCellAnchor>
  <xdr:oneCellAnchor>
    <xdr:from>
      <xdr:col>14</xdr:col>
      <xdr:colOff>176892</xdr:colOff>
      <xdr:row>45</xdr:row>
      <xdr:rowOff>163286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C31A5616-ACEF-45F1-8BAD-279F256FC668}"/>
            </a:ext>
          </a:extLst>
        </xdr:cNvPr>
        <xdr:cNvSpPr txBox="1"/>
      </xdr:nvSpPr>
      <xdr:spPr>
        <a:xfrm>
          <a:off x="15852321" y="88310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R69"/>
  <sheetViews>
    <sheetView tabSelected="1" topLeftCell="A7" zoomScale="70" zoomScaleNormal="70" zoomScaleSheetLayoutView="50" workbookViewId="0">
      <selection activeCell="L53" sqref="L53"/>
    </sheetView>
  </sheetViews>
  <sheetFormatPr defaultRowHeight="15" x14ac:dyDescent="0.25"/>
  <cols>
    <col min="1" max="1" width="8.7109375" customWidth="1"/>
    <col min="2" max="2" width="14.140625" customWidth="1"/>
    <col min="3" max="3" width="13.7109375" customWidth="1"/>
    <col min="4" max="4" width="26.28515625" customWidth="1"/>
    <col min="5" max="8" width="11.5703125" customWidth="1"/>
    <col min="9" max="9" width="45.7109375" customWidth="1"/>
    <col min="10" max="10" width="23.7109375" customWidth="1"/>
    <col min="11" max="11" width="6.140625" customWidth="1"/>
    <col min="12" max="12" width="19" customWidth="1"/>
    <col min="13" max="13" width="23.7109375" customWidth="1"/>
    <col min="14" max="14" width="7.5703125" customWidth="1"/>
    <col min="15" max="15" width="8.7109375" customWidth="1"/>
  </cols>
  <sheetData>
    <row r="1" spans="2:14" ht="18.75" x14ac:dyDescent="0.3">
      <c r="B1" s="1" t="s">
        <v>104</v>
      </c>
      <c r="C1" s="1"/>
      <c r="D1" s="1"/>
      <c r="L1" s="1"/>
      <c r="M1" s="1"/>
      <c r="N1" s="2" t="s">
        <v>9</v>
      </c>
    </row>
    <row r="2" spans="2:14" ht="33.75" x14ac:dyDescent="0.5">
      <c r="B2" s="79" t="s">
        <v>103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2:14" ht="28.5" x14ac:dyDescent="0.45">
      <c r="B3" s="80" t="s">
        <v>10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</row>
    <row r="4" spans="2:14" ht="23.25" x14ac:dyDescent="0.35">
      <c r="B4" s="81" t="s">
        <v>25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</row>
    <row r="5" spans="2:14" ht="12" customHeight="1" x14ac:dyDescent="0.25"/>
    <row r="6" spans="2:14" ht="12" customHeight="1" x14ac:dyDescent="0.25"/>
    <row r="7" spans="2:14" s="1" customFormat="1" ht="26.25" customHeight="1" x14ac:dyDescent="0.35">
      <c r="C7" s="14" t="s">
        <v>11</v>
      </c>
      <c r="D7" s="69"/>
      <c r="E7" s="67"/>
      <c r="G7" s="66" t="s">
        <v>12</v>
      </c>
      <c r="H7" s="88"/>
      <c r="I7" s="88"/>
      <c r="J7" s="88"/>
      <c r="K7" s="86" t="s">
        <v>13</v>
      </c>
      <c r="L7" s="87"/>
      <c r="M7" s="82"/>
      <c r="N7" s="83"/>
    </row>
    <row r="8" spans="2:14" ht="21" x14ac:dyDescent="0.35">
      <c r="B8" s="3"/>
      <c r="C8" s="3"/>
      <c r="D8" s="3"/>
      <c r="E8" s="3"/>
      <c r="F8" s="3"/>
      <c r="G8" s="3"/>
      <c r="H8" s="3"/>
      <c r="I8" s="3"/>
      <c r="J8" s="3"/>
      <c r="K8" s="3"/>
      <c r="L8" s="84" t="s">
        <v>24</v>
      </c>
      <c r="M8" s="84"/>
      <c r="N8" s="85"/>
    </row>
    <row r="9" spans="2:14" ht="21" x14ac:dyDescent="0.3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2:14" ht="21" x14ac:dyDescent="0.3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2:14" ht="21" x14ac:dyDescent="0.35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2:14" ht="21" x14ac:dyDescent="0.35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2:14" ht="21" x14ac:dyDescent="0.35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2:14" ht="21" x14ac:dyDescent="0.35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2:14" ht="21" x14ac:dyDescent="0.35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2:14" ht="7.5" customHeight="1" x14ac:dyDescent="0.35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2:14" ht="21" customHeight="1" x14ac:dyDescent="0.35">
      <c r="B17" s="3"/>
      <c r="C17" s="55" t="s">
        <v>48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2:14" s="6" customFormat="1" ht="21" x14ac:dyDescent="0.35">
      <c r="B18" s="5" t="s">
        <v>26</v>
      </c>
      <c r="C18" s="5" t="s">
        <v>71</v>
      </c>
      <c r="D18" s="4"/>
      <c r="E18" s="4"/>
      <c r="F18" s="4"/>
      <c r="G18" s="4"/>
      <c r="H18" s="4"/>
      <c r="I18" s="4"/>
      <c r="J18" s="5" t="s">
        <v>20</v>
      </c>
      <c r="K18" s="4"/>
      <c r="L18" s="5" t="s">
        <v>22</v>
      </c>
      <c r="M18" s="5" t="s">
        <v>23</v>
      </c>
      <c r="N18" s="4"/>
    </row>
    <row r="19" spans="2:14" ht="21" x14ac:dyDescent="0.35">
      <c r="B19" s="3"/>
      <c r="C19" s="3"/>
      <c r="D19" s="3"/>
      <c r="E19" s="3"/>
      <c r="F19" s="3"/>
      <c r="G19" s="3"/>
      <c r="H19" s="3"/>
      <c r="I19" s="3"/>
      <c r="J19" s="3"/>
      <c r="K19" s="3"/>
      <c r="L19" s="15" t="s">
        <v>32</v>
      </c>
      <c r="M19" s="3"/>
      <c r="N19" s="3"/>
    </row>
    <row r="20" spans="2:14" s="8" customFormat="1" ht="27" customHeight="1" x14ac:dyDescent="0.35">
      <c r="B20" s="7" t="s">
        <v>0</v>
      </c>
      <c r="C20" s="9" t="s">
        <v>41</v>
      </c>
      <c r="D20" s="10" t="s">
        <v>47</v>
      </c>
      <c r="E20" s="10"/>
      <c r="F20" s="10"/>
      <c r="G20" s="10"/>
      <c r="H20" s="10"/>
      <c r="I20" s="46"/>
      <c r="J20" s="70"/>
    </row>
    <row r="21" spans="2:14" s="8" customFormat="1" ht="12" customHeight="1" x14ac:dyDescent="0.35">
      <c r="B21" s="9"/>
      <c r="C21" s="47"/>
      <c r="D21" s="10"/>
      <c r="E21" s="10"/>
      <c r="F21" s="10"/>
      <c r="G21" s="10"/>
      <c r="H21" s="10"/>
      <c r="I21" s="10"/>
    </row>
    <row r="22" spans="2:14" s="8" customFormat="1" ht="23.25" x14ac:dyDescent="0.35">
      <c r="B22" s="7" t="s">
        <v>1</v>
      </c>
      <c r="C22" s="9" t="s">
        <v>42</v>
      </c>
      <c r="D22" s="10" t="s">
        <v>96</v>
      </c>
      <c r="E22" s="10"/>
      <c r="F22" s="10"/>
      <c r="G22" s="10"/>
      <c r="H22" s="10"/>
      <c r="I22" s="46"/>
      <c r="J22" s="70"/>
    </row>
    <row r="23" spans="2:14" s="8" customFormat="1" ht="12" customHeight="1" x14ac:dyDescent="0.35">
      <c r="B23" s="7"/>
      <c r="C23" s="47"/>
      <c r="D23" s="10"/>
      <c r="E23" s="10"/>
      <c r="F23" s="10"/>
      <c r="G23" s="10"/>
      <c r="H23" s="10"/>
      <c r="I23" s="10"/>
    </row>
    <row r="24" spans="2:14" s="8" customFormat="1" ht="23.25" hidden="1" x14ac:dyDescent="0.35">
      <c r="B24" s="28" t="s">
        <v>21</v>
      </c>
      <c r="C24" s="47"/>
      <c r="D24" s="10"/>
      <c r="E24" s="10"/>
      <c r="F24" s="10"/>
      <c r="G24" s="10"/>
      <c r="H24" s="10"/>
      <c r="I24" s="10"/>
    </row>
    <row r="25" spans="2:14" s="8" customFormat="1" ht="23.25" hidden="1" x14ac:dyDescent="0.35">
      <c r="B25" s="7"/>
      <c r="C25" s="47"/>
      <c r="D25" s="10"/>
      <c r="E25" s="10"/>
      <c r="F25" s="10"/>
      <c r="G25" s="10"/>
      <c r="H25" s="10"/>
      <c r="I25" s="10"/>
    </row>
    <row r="26" spans="2:14" s="8" customFormat="1" ht="23.1" hidden="1" customHeight="1" x14ac:dyDescent="0.35">
      <c r="B26" s="7"/>
      <c r="C26" s="48" t="s">
        <v>14</v>
      </c>
      <c r="D26" s="10" t="s">
        <v>27</v>
      </c>
      <c r="E26" s="10"/>
      <c r="F26" s="10"/>
      <c r="G26" s="10"/>
      <c r="H26" s="10"/>
      <c r="I26" s="10"/>
      <c r="J26" s="16">
        <v>3000</v>
      </c>
      <c r="K26" s="11" t="s">
        <v>18</v>
      </c>
    </row>
    <row r="27" spans="2:14" s="8" customFormat="1" ht="23.1" hidden="1" customHeight="1" x14ac:dyDescent="0.35">
      <c r="B27" s="7"/>
      <c r="C27" s="47"/>
      <c r="D27" s="78" t="s">
        <v>30</v>
      </c>
      <c r="E27" s="78"/>
      <c r="F27" s="78"/>
      <c r="G27" s="78"/>
      <c r="H27" s="78"/>
      <c r="I27" s="10"/>
      <c r="J27" s="16">
        <v>1000</v>
      </c>
      <c r="K27" s="11" t="s">
        <v>16</v>
      </c>
    </row>
    <row r="28" spans="2:14" s="8" customFormat="1" ht="23.1" hidden="1" customHeight="1" x14ac:dyDescent="0.35">
      <c r="B28" s="7"/>
      <c r="C28" s="47"/>
      <c r="D28" s="65"/>
      <c r="E28" s="65"/>
      <c r="F28" s="65"/>
      <c r="G28" s="65"/>
      <c r="H28" s="65"/>
      <c r="I28" s="10"/>
      <c r="J28" s="17">
        <f>ROUND(J27/0.035,0)</f>
        <v>28571</v>
      </c>
      <c r="K28" s="11" t="s">
        <v>19</v>
      </c>
      <c r="L28" s="12"/>
    </row>
    <row r="29" spans="2:14" s="8" customFormat="1" ht="23.1" hidden="1" customHeight="1" x14ac:dyDescent="0.35">
      <c r="B29" s="7"/>
      <c r="C29" s="47"/>
      <c r="D29" s="65"/>
      <c r="E29" s="65"/>
      <c r="F29" s="65"/>
      <c r="G29" s="65"/>
      <c r="H29" s="65"/>
      <c r="I29" s="10"/>
      <c r="J29" s="12"/>
      <c r="K29" s="12"/>
      <c r="L29" s="12"/>
    </row>
    <row r="30" spans="2:14" s="8" customFormat="1" ht="23.25" hidden="1" x14ac:dyDescent="0.35">
      <c r="B30" s="7"/>
      <c r="C30" s="48" t="s">
        <v>15</v>
      </c>
      <c r="D30" s="10" t="s">
        <v>28</v>
      </c>
      <c r="E30" s="10"/>
      <c r="F30" s="10"/>
      <c r="G30" s="10"/>
      <c r="H30" s="10"/>
      <c r="I30" s="10"/>
      <c r="J30" s="17">
        <f>ROUND(L30/0.035,0)</f>
        <v>28571</v>
      </c>
      <c r="K30" s="16">
        <v>1000</v>
      </c>
      <c r="L30" s="16">
        <v>1000</v>
      </c>
    </row>
    <row r="31" spans="2:14" s="8" customFormat="1" ht="26.25" hidden="1" x14ac:dyDescent="0.35">
      <c r="B31" s="7"/>
      <c r="C31" s="48"/>
      <c r="D31" s="78" t="s">
        <v>30</v>
      </c>
      <c r="E31" s="78"/>
      <c r="F31" s="78"/>
      <c r="G31" s="78"/>
      <c r="H31" s="78"/>
      <c r="I31" s="10"/>
      <c r="J31" s="12" t="s">
        <v>19</v>
      </c>
      <c r="K31" s="12" t="s">
        <v>18</v>
      </c>
      <c r="L31" s="12" t="s">
        <v>16</v>
      </c>
    </row>
    <row r="32" spans="2:14" s="8" customFormat="1" ht="23.25" hidden="1" x14ac:dyDescent="0.35">
      <c r="B32" s="7"/>
      <c r="C32" s="48" t="s">
        <v>15</v>
      </c>
      <c r="D32" s="10" t="s">
        <v>29</v>
      </c>
      <c r="E32" s="10"/>
      <c r="F32" s="10"/>
      <c r="G32" s="10"/>
      <c r="H32" s="10"/>
      <c r="I32" s="10"/>
      <c r="J32" s="17">
        <f>ROUND(L32/0.0875,0)</f>
        <v>11429</v>
      </c>
      <c r="K32" s="16">
        <v>1000</v>
      </c>
      <c r="L32" s="16">
        <v>1000</v>
      </c>
    </row>
    <row r="33" spans="2:12" s="8" customFormat="1" ht="26.25" hidden="1" x14ac:dyDescent="0.35">
      <c r="B33" s="9"/>
      <c r="C33" s="47"/>
      <c r="D33" s="78" t="s">
        <v>31</v>
      </c>
      <c r="E33" s="78"/>
      <c r="F33" s="78"/>
      <c r="G33" s="78"/>
      <c r="H33" s="78"/>
      <c r="I33" s="10"/>
      <c r="J33" s="12" t="s">
        <v>19</v>
      </c>
      <c r="K33" s="12" t="s">
        <v>18</v>
      </c>
      <c r="L33" s="12" t="s">
        <v>17</v>
      </c>
    </row>
    <row r="34" spans="2:12" s="8" customFormat="1" ht="26.25" x14ac:dyDescent="0.35">
      <c r="B34" s="9"/>
      <c r="C34" s="47"/>
      <c r="D34" s="74" t="s">
        <v>97</v>
      </c>
      <c r="E34" s="65"/>
      <c r="F34" s="65"/>
      <c r="G34" s="65"/>
      <c r="H34" s="65"/>
      <c r="I34" s="10"/>
      <c r="J34" s="12"/>
      <c r="K34" s="12"/>
      <c r="L34" s="12"/>
    </row>
    <row r="35" spans="2:12" s="8" customFormat="1" ht="26.25" x14ac:dyDescent="0.35">
      <c r="B35" s="7"/>
      <c r="C35" s="9"/>
      <c r="D35" s="74" t="s">
        <v>93</v>
      </c>
      <c r="E35" s="65"/>
      <c r="F35" s="65"/>
      <c r="G35" s="65"/>
      <c r="H35" s="65"/>
      <c r="I35" s="10"/>
      <c r="K35" s="12"/>
      <c r="L35" s="12"/>
    </row>
    <row r="36" spans="2:12" s="8" customFormat="1" ht="26.25" x14ac:dyDescent="0.35">
      <c r="B36" s="7"/>
      <c r="C36" s="9"/>
      <c r="D36" s="74" t="s">
        <v>94</v>
      </c>
      <c r="E36" s="65"/>
      <c r="F36" s="65"/>
      <c r="G36" s="65"/>
      <c r="H36" s="65"/>
      <c r="I36" s="10"/>
      <c r="K36" s="12"/>
      <c r="L36" s="12"/>
    </row>
    <row r="37" spans="2:12" s="8" customFormat="1" ht="26.25" x14ac:dyDescent="0.35">
      <c r="B37" s="7" t="s">
        <v>2</v>
      </c>
      <c r="C37" s="9" t="s">
        <v>42</v>
      </c>
      <c r="D37" s="10" t="s">
        <v>95</v>
      </c>
      <c r="E37" s="65"/>
      <c r="F37" s="65"/>
      <c r="G37" s="65"/>
      <c r="H37" s="65"/>
      <c r="I37" s="10"/>
      <c r="J37" s="29">
        <f>'bulk CREAM'!J32+'bulk Condensed MILK'!I32+'bulk Condensed SKIM'!F32</f>
        <v>0</v>
      </c>
      <c r="K37" s="12"/>
      <c r="L37" s="12"/>
    </row>
    <row r="39" spans="2:12" s="8" customFormat="1" ht="12" customHeight="1" x14ac:dyDescent="0.35">
      <c r="B39" s="7"/>
      <c r="C39" s="47"/>
      <c r="D39" s="10"/>
      <c r="E39" s="10"/>
      <c r="F39" s="10"/>
      <c r="G39" s="10"/>
      <c r="H39" s="10"/>
      <c r="I39" s="10"/>
    </row>
    <row r="40" spans="2:12" s="8" customFormat="1" ht="26.25" customHeight="1" x14ac:dyDescent="0.35">
      <c r="B40" s="7" t="s">
        <v>3</v>
      </c>
      <c r="C40" s="9" t="s">
        <v>42</v>
      </c>
      <c r="D40" s="10" t="s">
        <v>45</v>
      </c>
      <c r="E40" s="10"/>
      <c r="F40" s="10"/>
      <c r="G40" s="10"/>
      <c r="H40" s="10"/>
      <c r="I40" s="46"/>
      <c r="J40" s="70"/>
    </row>
    <row r="41" spans="2:12" s="8" customFormat="1" ht="11.25" customHeight="1" x14ac:dyDescent="0.35">
      <c r="B41" s="9"/>
      <c r="C41" s="47"/>
      <c r="D41" s="10"/>
      <c r="E41" s="10"/>
      <c r="F41" s="10"/>
      <c r="G41" s="10"/>
      <c r="H41" s="10"/>
      <c r="I41" s="10"/>
    </row>
    <row r="42" spans="2:12" s="8" customFormat="1" ht="26.25" customHeight="1" x14ac:dyDescent="0.35">
      <c r="B42" s="7" t="s">
        <v>4</v>
      </c>
      <c r="C42" s="9"/>
      <c r="D42" s="10" t="s">
        <v>39</v>
      </c>
      <c r="E42" s="10"/>
      <c r="F42" s="10"/>
      <c r="G42" s="10"/>
      <c r="H42" s="10"/>
      <c r="I42" s="56"/>
      <c r="J42" s="13" t="str">
        <f>IF(J20+J22+J37+J40=0,"",J20+J22+J37+J40)</f>
        <v/>
      </c>
    </row>
    <row r="43" spans="2:12" s="8" customFormat="1" ht="12" customHeight="1" x14ac:dyDescent="0.35">
      <c r="B43" s="9"/>
      <c r="C43" s="47"/>
      <c r="D43" s="10"/>
      <c r="E43" s="10"/>
      <c r="F43" s="10"/>
      <c r="G43" s="10"/>
      <c r="H43" s="10"/>
      <c r="I43" s="10"/>
    </row>
    <row r="44" spans="2:12" s="8" customFormat="1" ht="27" customHeight="1" x14ac:dyDescent="0.35">
      <c r="B44" s="7" t="s">
        <v>101</v>
      </c>
      <c r="C44" s="9" t="s">
        <v>43</v>
      </c>
      <c r="D44" s="10" t="s">
        <v>98</v>
      </c>
      <c r="E44" s="10"/>
      <c r="F44" s="10"/>
      <c r="G44" s="10"/>
      <c r="H44" s="10"/>
      <c r="I44" s="46"/>
      <c r="J44" s="70"/>
    </row>
    <row r="45" spans="2:12" s="8" customFormat="1" ht="12" customHeight="1" x14ac:dyDescent="0.35">
      <c r="B45" s="9"/>
      <c r="C45" s="47"/>
      <c r="D45" s="10"/>
      <c r="E45" s="10"/>
      <c r="F45" s="10"/>
      <c r="G45" s="10"/>
      <c r="H45" s="10"/>
      <c r="I45" s="10"/>
    </row>
    <row r="46" spans="2:12" s="8" customFormat="1" ht="27" customHeight="1" x14ac:dyDescent="0.35">
      <c r="B46" s="7" t="s">
        <v>100</v>
      </c>
      <c r="C46" s="9" t="s">
        <v>43</v>
      </c>
      <c r="D46" s="10" t="s">
        <v>102</v>
      </c>
      <c r="E46" s="10"/>
      <c r="F46" s="10"/>
      <c r="G46" s="10"/>
      <c r="H46" s="10"/>
      <c r="I46" s="46"/>
      <c r="J46" s="70"/>
    </row>
    <row r="47" spans="2:12" s="8" customFormat="1" ht="12" customHeight="1" x14ac:dyDescent="0.35">
      <c r="B47" s="9"/>
      <c r="C47" s="47"/>
      <c r="D47" s="10"/>
      <c r="E47" s="10"/>
      <c r="F47" s="10"/>
      <c r="G47" s="10"/>
      <c r="H47" s="10"/>
      <c r="I47" s="10"/>
    </row>
    <row r="48" spans="2:12" s="8" customFormat="1" ht="26.25" customHeight="1" x14ac:dyDescent="0.35">
      <c r="B48" s="7" t="s">
        <v>5</v>
      </c>
      <c r="C48" s="9"/>
      <c r="D48" s="10" t="s">
        <v>99</v>
      </c>
      <c r="E48" s="10"/>
      <c r="F48" s="10"/>
      <c r="G48" s="10"/>
      <c r="H48" s="10"/>
      <c r="I48" s="56"/>
      <c r="J48" s="17" t="str">
        <f>IF(J42="","",J42-J44-J46)</f>
        <v/>
      </c>
    </row>
    <row r="49" spans="2:18" s="8" customFormat="1" ht="11.25" customHeight="1" x14ac:dyDescent="0.35">
      <c r="B49" s="9"/>
      <c r="C49" s="47"/>
      <c r="D49" s="10"/>
      <c r="E49" s="10"/>
      <c r="F49" s="10"/>
      <c r="G49" s="10"/>
      <c r="H49" s="10"/>
      <c r="I49" s="10"/>
    </row>
    <row r="50" spans="2:18" s="8" customFormat="1" ht="27" customHeight="1" x14ac:dyDescent="0.35">
      <c r="B50" s="7" t="s">
        <v>7</v>
      </c>
      <c r="C50" s="9" t="s">
        <v>44</v>
      </c>
      <c r="D50" s="10" t="s">
        <v>46</v>
      </c>
      <c r="E50" s="10"/>
      <c r="F50" s="10"/>
      <c r="G50" s="10"/>
      <c r="H50" s="10"/>
      <c r="I50" s="46"/>
      <c r="J50" s="70"/>
      <c r="K50" s="9" t="s">
        <v>6</v>
      </c>
      <c r="L50" s="18">
        <f>0.075/100</f>
        <v>7.5000000000000002E-4</v>
      </c>
      <c r="M50" s="58" t="str">
        <f>IF(J50="","",ROUND(J50*L50,2))</f>
        <v/>
      </c>
      <c r="N50"/>
    </row>
    <row r="51" spans="2:18" s="8" customFormat="1" ht="12" customHeight="1" x14ac:dyDescent="0.35">
      <c r="B51" s="9"/>
      <c r="C51" s="47"/>
      <c r="D51" s="10"/>
      <c r="E51" s="10"/>
      <c r="F51" s="10"/>
      <c r="G51" s="10"/>
      <c r="H51" s="10"/>
      <c r="I51" s="10"/>
    </row>
    <row r="52" spans="2:18" s="8" customFormat="1" ht="27" customHeight="1" x14ac:dyDescent="0.35">
      <c r="B52" s="7" t="s">
        <v>8</v>
      </c>
      <c r="C52" s="9"/>
      <c r="D52" s="10" t="s">
        <v>68</v>
      </c>
      <c r="E52" s="10"/>
      <c r="F52" s="10"/>
      <c r="G52" s="10"/>
      <c r="H52" s="10"/>
      <c r="I52" s="68" t="s">
        <v>69</v>
      </c>
      <c r="J52" s="13" t="str">
        <f>IF(J48="","",IF(J48-J50&lt;0,"",J48-J50))</f>
        <v/>
      </c>
      <c r="K52" s="9" t="s">
        <v>6</v>
      </c>
      <c r="L52" s="18">
        <f>0.0071/100</f>
        <v>7.1000000000000005E-5</v>
      </c>
      <c r="M52" s="58" t="str">
        <f>IF(J52="","",ROUND(J52*L52,2))</f>
        <v/>
      </c>
      <c r="N52"/>
    </row>
    <row r="53" spans="2:18" s="8" customFormat="1" ht="11.25" customHeight="1" x14ac:dyDescent="0.35">
      <c r="B53" s="9"/>
      <c r="C53" s="47"/>
      <c r="D53" s="10"/>
      <c r="E53" s="10"/>
      <c r="F53" s="10"/>
      <c r="G53" s="10"/>
      <c r="H53" s="10"/>
    </row>
    <row r="54" spans="2:18" s="8" customFormat="1" ht="26.25" customHeight="1" x14ac:dyDescent="0.35">
      <c r="B54" s="7" t="s">
        <v>38</v>
      </c>
      <c r="C54" s="9"/>
      <c r="D54" s="10" t="s">
        <v>40</v>
      </c>
      <c r="E54" s="10"/>
      <c r="F54" s="10"/>
      <c r="G54" s="10"/>
      <c r="H54" s="10"/>
      <c r="I54" s="57"/>
      <c r="M54" s="59" t="str">
        <f>IF(M50="",IF(M52="","",M52),IF(M52="",M50,M50+M52))</f>
        <v/>
      </c>
      <c r="N54"/>
      <c r="R54" s="20"/>
    </row>
    <row r="55" spans="2:18" ht="10.5" customHeight="1" x14ac:dyDescent="0.3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spans="2:18" ht="12" customHeight="1" x14ac:dyDescent="0.3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2:18" ht="21" x14ac:dyDescent="0.35">
      <c r="B57" s="19"/>
      <c r="C57" s="19"/>
      <c r="D57" s="19"/>
      <c r="E57" s="19"/>
      <c r="F57" s="19"/>
      <c r="G57" s="19"/>
      <c r="H57" s="19"/>
      <c r="I57" s="19"/>
      <c r="J57" s="19"/>
      <c r="K57" s="3"/>
      <c r="L57" s="3"/>
      <c r="M57" s="3"/>
      <c r="N57" s="3"/>
    </row>
    <row r="58" spans="2:18" ht="21" x14ac:dyDescent="0.3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</row>
    <row r="59" spans="2:18" ht="21" x14ac:dyDescent="0.3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</row>
    <row r="60" spans="2:18" ht="21" x14ac:dyDescent="0.3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</row>
    <row r="61" spans="2:18" ht="21" x14ac:dyDescent="0.3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</row>
    <row r="62" spans="2:18" ht="21" x14ac:dyDescent="0.3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</row>
    <row r="63" spans="2:18" ht="21" customHeight="1" x14ac:dyDescent="0.3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</row>
    <row r="64" spans="2:18" ht="21" x14ac:dyDescent="0.3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</row>
    <row r="65" spans="2:14" ht="21" customHeight="1" x14ac:dyDescent="0.35">
      <c r="B65" s="4"/>
      <c r="D65" s="4"/>
      <c r="E65" s="3"/>
      <c r="F65" s="3"/>
      <c r="G65" s="3"/>
      <c r="H65" s="3"/>
      <c r="I65" s="3"/>
      <c r="K65" s="3"/>
      <c r="L65" s="3"/>
      <c r="M65" s="3"/>
      <c r="N65" s="3"/>
    </row>
    <row r="66" spans="2:14" ht="21" x14ac:dyDescent="0.35">
      <c r="B66" s="3"/>
      <c r="D66" s="71" t="s">
        <v>91</v>
      </c>
      <c r="E66" s="75"/>
      <c r="F66" s="75"/>
      <c r="G66" s="75"/>
      <c r="H66" s="75"/>
      <c r="I66" s="75"/>
      <c r="J66" s="71" t="s">
        <v>90</v>
      </c>
      <c r="K66" s="76"/>
      <c r="L66" s="77"/>
      <c r="N66" s="3"/>
    </row>
    <row r="67" spans="2:14" ht="21" x14ac:dyDescent="0.35">
      <c r="B67" s="3"/>
      <c r="C67" s="3"/>
      <c r="D67" s="3"/>
      <c r="E67" s="3"/>
      <c r="F67" s="3"/>
      <c r="G67" s="3"/>
      <c r="H67" s="3"/>
      <c r="I67" s="3"/>
      <c r="K67" s="3"/>
      <c r="L67" s="3"/>
      <c r="M67" s="3"/>
      <c r="N67" s="3"/>
    </row>
    <row r="68" spans="2:14" ht="21" x14ac:dyDescent="0.35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</row>
    <row r="69" spans="2:14" ht="21" x14ac:dyDescent="0.35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</row>
  </sheetData>
  <mergeCells count="12">
    <mergeCell ref="E66:I66"/>
    <mergeCell ref="K66:L66"/>
    <mergeCell ref="D31:H31"/>
    <mergeCell ref="D33:H33"/>
    <mergeCell ref="B2:N2"/>
    <mergeCell ref="B3:N3"/>
    <mergeCell ref="B4:N4"/>
    <mergeCell ref="D27:H27"/>
    <mergeCell ref="M7:N7"/>
    <mergeCell ref="L8:N8"/>
    <mergeCell ref="K7:L7"/>
    <mergeCell ref="H7:J7"/>
  </mergeCells>
  <printOptions horizontalCentered="1" verticalCentered="1"/>
  <pageMargins left="0.1" right="0.1" top="0" bottom="0" header="0" footer="0"/>
  <pageSetup scale="53" orientation="landscape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1"/>
  <sheetViews>
    <sheetView zoomScale="90" zoomScaleNormal="90" workbookViewId="0">
      <selection activeCell="E14" sqref="E14"/>
    </sheetView>
  </sheetViews>
  <sheetFormatPr defaultRowHeight="15" x14ac:dyDescent="0.25"/>
  <cols>
    <col min="1" max="1" width="8.7109375" customWidth="1"/>
    <col min="2" max="3" width="12.7109375" customWidth="1"/>
    <col min="4" max="4" width="1.7109375" customWidth="1"/>
    <col min="5" max="6" width="12.7109375" customWidth="1"/>
    <col min="7" max="7" width="1.7109375" customWidth="1"/>
    <col min="8" max="8" width="12.7109375" customWidth="1"/>
    <col min="9" max="9" width="1.7109375" customWidth="1"/>
    <col min="10" max="10" width="12.7109375" customWidth="1"/>
    <col min="11" max="11" width="1.7109375" customWidth="1"/>
  </cols>
  <sheetData>
    <row r="1" spans="1:13" ht="18.75" x14ac:dyDescent="0.3">
      <c r="A1" s="1" t="s">
        <v>87</v>
      </c>
      <c r="C1" s="90">
        <f>'Fee Calc'!H7</f>
        <v>0</v>
      </c>
      <c r="D1" s="90"/>
      <c r="E1" s="90"/>
      <c r="F1" s="90"/>
    </row>
    <row r="2" spans="1:13" ht="18.75" x14ac:dyDescent="0.3">
      <c r="A2" s="1" t="s">
        <v>88</v>
      </c>
      <c r="C2" s="90">
        <f>'Fee Calc'!D7</f>
        <v>0</v>
      </c>
      <c r="D2" s="90"/>
      <c r="E2" s="90"/>
    </row>
    <row r="3" spans="1:13" ht="18.75" x14ac:dyDescent="0.3">
      <c r="A3" s="1" t="s">
        <v>89</v>
      </c>
      <c r="C3" s="91">
        <f>'Fee Calc'!M7</f>
        <v>0</v>
      </c>
      <c r="D3" s="91"/>
      <c r="E3" s="91"/>
    </row>
    <row r="4" spans="1:13" ht="18.75" x14ac:dyDescent="0.3">
      <c r="A4" s="1" t="s">
        <v>92</v>
      </c>
      <c r="B4" s="1"/>
    </row>
    <row r="5" spans="1:13" s="1" customFormat="1" ht="18" customHeight="1" x14ac:dyDescent="0.3">
      <c r="A5" s="1" t="s">
        <v>82</v>
      </c>
    </row>
    <row r="6" spans="1:13" s="1" customFormat="1" ht="18" customHeight="1" x14ac:dyDescent="0.3">
      <c r="A6" s="1" t="s">
        <v>37</v>
      </c>
    </row>
    <row r="7" spans="1:13" s="1" customFormat="1" ht="18" customHeight="1" x14ac:dyDescent="0.3"/>
    <row r="8" spans="1:13" s="1" customFormat="1" ht="18" customHeight="1" x14ac:dyDescent="0.3"/>
    <row r="9" spans="1:13" s="1" customFormat="1" ht="18" customHeight="1" x14ac:dyDescent="0.3">
      <c r="C9" s="54" t="s">
        <v>59</v>
      </c>
      <c r="E9" s="54" t="s">
        <v>60</v>
      </c>
      <c r="F9" s="54" t="s">
        <v>61</v>
      </c>
      <c r="H9" s="54" t="s">
        <v>62</v>
      </c>
      <c r="J9" s="54" t="s">
        <v>63</v>
      </c>
    </row>
    <row r="10" spans="1:13" s="1" customFormat="1" ht="18" customHeight="1" x14ac:dyDescent="0.3">
      <c r="C10" s="54"/>
      <c r="E10" s="54"/>
      <c r="F10" s="54"/>
      <c r="H10" s="54"/>
      <c r="J10" s="54"/>
    </row>
    <row r="11" spans="1:13" ht="18" customHeight="1" x14ac:dyDescent="0.25">
      <c r="B11" s="40"/>
      <c r="F11" s="60" t="s">
        <v>64</v>
      </c>
      <c r="J11" s="60" t="s">
        <v>70</v>
      </c>
    </row>
    <row r="12" spans="1:13" ht="18" customHeight="1" x14ac:dyDescent="0.25">
      <c r="B12" s="32" t="s">
        <v>35</v>
      </c>
      <c r="C12" s="32" t="s">
        <v>35</v>
      </c>
      <c r="D12" s="34"/>
      <c r="E12" s="89" t="s">
        <v>33</v>
      </c>
      <c r="F12" s="89"/>
      <c r="G12" s="34"/>
      <c r="H12" s="32" t="s">
        <v>51</v>
      </c>
      <c r="I12" s="34"/>
      <c r="J12" s="32" t="s">
        <v>53</v>
      </c>
      <c r="K12" s="50"/>
    </row>
    <row r="13" spans="1:13" ht="18" customHeight="1" x14ac:dyDescent="0.25">
      <c r="B13" s="33" t="s">
        <v>49</v>
      </c>
      <c r="C13" s="33" t="s">
        <v>50</v>
      </c>
      <c r="D13" s="34"/>
      <c r="E13" s="31" t="s">
        <v>36</v>
      </c>
      <c r="F13" s="30" t="s">
        <v>50</v>
      </c>
      <c r="G13" s="34"/>
      <c r="H13" s="33" t="s">
        <v>52</v>
      </c>
      <c r="I13" s="34"/>
      <c r="J13" s="33" t="s">
        <v>54</v>
      </c>
      <c r="K13" s="50"/>
    </row>
    <row r="14" spans="1:13" ht="18" customHeight="1" x14ac:dyDescent="0.25">
      <c r="A14" s="23">
        <v>1</v>
      </c>
      <c r="B14" s="72" t="s">
        <v>55</v>
      </c>
      <c r="C14" s="43"/>
      <c r="D14" s="35"/>
      <c r="E14" s="73"/>
      <c r="F14" s="24">
        <f>ROUND(C14*E14,0)</f>
        <v>0</v>
      </c>
      <c r="G14" s="35"/>
      <c r="H14" s="23">
        <v>3.5000000000000003E-2</v>
      </c>
      <c r="I14" s="35"/>
      <c r="J14" s="24">
        <f>+ROUND(F14/H14,0)</f>
        <v>0</v>
      </c>
      <c r="K14" s="51"/>
      <c r="L14" s="21"/>
      <c r="M14" s="21"/>
    </row>
    <row r="15" spans="1:13" ht="18" customHeight="1" x14ac:dyDescent="0.25">
      <c r="A15" s="23">
        <v>2</v>
      </c>
      <c r="B15" s="72"/>
      <c r="C15" s="44"/>
      <c r="D15" s="36"/>
      <c r="E15" s="73"/>
      <c r="F15" s="24">
        <f t="shared" ref="F15:F23" si="0">ROUND(C15*E15,0)</f>
        <v>0</v>
      </c>
      <c r="G15" s="36"/>
      <c r="H15" s="23">
        <v>3.5000000000000003E-2</v>
      </c>
      <c r="I15" s="36"/>
      <c r="J15" s="24">
        <f t="shared" ref="J15:J23" si="1">+ROUND(F15/H15,0)</f>
        <v>0</v>
      </c>
      <c r="K15" s="52"/>
      <c r="L15" s="22"/>
    </row>
    <row r="16" spans="1:13" ht="18" customHeight="1" x14ac:dyDescent="0.25">
      <c r="A16" s="23">
        <v>3</v>
      </c>
      <c r="B16" s="72"/>
      <c r="C16" s="44"/>
      <c r="D16" s="36"/>
      <c r="E16" s="73"/>
      <c r="F16" s="24">
        <f t="shared" si="0"/>
        <v>0</v>
      </c>
      <c r="G16" s="36"/>
      <c r="H16" s="23">
        <v>3.5000000000000003E-2</v>
      </c>
      <c r="I16" s="36"/>
      <c r="J16" s="24">
        <f t="shared" si="1"/>
        <v>0</v>
      </c>
      <c r="K16" s="52"/>
      <c r="L16" s="22"/>
    </row>
    <row r="17" spans="1:12" ht="18" customHeight="1" x14ac:dyDescent="0.25">
      <c r="A17" s="23">
        <v>4</v>
      </c>
      <c r="B17" s="72"/>
      <c r="C17" s="44"/>
      <c r="D17" s="36"/>
      <c r="E17" s="73"/>
      <c r="F17" s="24">
        <f t="shared" si="0"/>
        <v>0</v>
      </c>
      <c r="G17" s="36"/>
      <c r="H17" s="23">
        <v>3.5000000000000003E-2</v>
      </c>
      <c r="I17" s="36"/>
      <c r="J17" s="24">
        <f t="shared" si="1"/>
        <v>0</v>
      </c>
      <c r="K17" s="52"/>
      <c r="L17" s="22"/>
    </row>
    <row r="18" spans="1:12" ht="18" customHeight="1" x14ac:dyDescent="0.25">
      <c r="A18" s="23">
        <v>5</v>
      </c>
      <c r="B18" s="72"/>
      <c r="C18" s="45"/>
      <c r="D18" s="37"/>
      <c r="E18" s="73"/>
      <c r="F18" s="24">
        <f t="shared" si="0"/>
        <v>0</v>
      </c>
      <c r="G18" s="37"/>
      <c r="H18" s="23">
        <v>3.5000000000000003E-2</v>
      </c>
      <c r="I18" s="37"/>
      <c r="J18" s="24">
        <f t="shared" si="1"/>
        <v>0</v>
      </c>
      <c r="K18" s="53"/>
    </row>
    <row r="19" spans="1:12" ht="18" customHeight="1" x14ac:dyDescent="0.25">
      <c r="A19" s="23">
        <v>6</v>
      </c>
      <c r="B19" s="72"/>
      <c r="C19" s="44"/>
      <c r="D19" s="36"/>
      <c r="E19" s="73"/>
      <c r="F19" s="24">
        <f t="shared" si="0"/>
        <v>0</v>
      </c>
      <c r="G19" s="36"/>
      <c r="H19" s="23">
        <v>3.5000000000000003E-2</v>
      </c>
      <c r="I19" s="36"/>
      <c r="J19" s="24">
        <f t="shared" si="1"/>
        <v>0</v>
      </c>
      <c r="K19" s="52"/>
    </row>
    <row r="20" spans="1:12" ht="18" customHeight="1" x14ac:dyDescent="0.25">
      <c r="A20" s="23">
        <v>7</v>
      </c>
      <c r="B20" s="72"/>
      <c r="C20" s="44"/>
      <c r="D20" s="36"/>
      <c r="E20" s="73"/>
      <c r="F20" s="24">
        <f t="shared" si="0"/>
        <v>0</v>
      </c>
      <c r="G20" s="36"/>
      <c r="H20" s="23">
        <v>3.5000000000000003E-2</v>
      </c>
      <c r="I20" s="36"/>
      <c r="J20" s="24">
        <f t="shared" si="1"/>
        <v>0</v>
      </c>
      <c r="K20" s="52"/>
    </row>
    <row r="21" spans="1:12" ht="18" customHeight="1" x14ac:dyDescent="0.25">
      <c r="A21" s="23">
        <v>8</v>
      </c>
      <c r="B21" s="72"/>
      <c r="C21" s="44"/>
      <c r="D21" s="36"/>
      <c r="E21" s="73"/>
      <c r="F21" s="24">
        <f t="shared" si="0"/>
        <v>0</v>
      </c>
      <c r="G21" s="36"/>
      <c r="H21" s="23">
        <v>3.5000000000000003E-2</v>
      </c>
      <c r="I21" s="36"/>
      <c r="J21" s="24">
        <f t="shared" si="1"/>
        <v>0</v>
      </c>
      <c r="K21" s="52"/>
    </row>
    <row r="22" spans="1:12" ht="18" customHeight="1" x14ac:dyDescent="0.25">
      <c r="A22" s="23">
        <v>9</v>
      </c>
      <c r="B22" s="72"/>
      <c r="C22" s="44"/>
      <c r="D22" s="36"/>
      <c r="E22" s="73"/>
      <c r="F22" s="24">
        <f t="shared" si="0"/>
        <v>0</v>
      </c>
      <c r="G22" s="36"/>
      <c r="H22" s="23">
        <v>3.5000000000000003E-2</v>
      </c>
      <c r="I22" s="36"/>
      <c r="J22" s="24">
        <f t="shared" si="1"/>
        <v>0</v>
      </c>
      <c r="K22" s="52"/>
    </row>
    <row r="23" spans="1:12" ht="18" customHeight="1" x14ac:dyDescent="0.25">
      <c r="A23" s="23">
        <v>10</v>
      </c>
      <c r="B23" s="72"/>
      <c r="C23" s="44"/>
      <c r="D23" s="36"/>
      <c r="E23" s="73"/>
      <c r="F23" s="24">
        <f t="shared" si="0"/>
        <v>0</v>
      </c>
      <c r="G23" s="36"/>
      <c r="H23" s="23">
        <v>3.5000000000000003E-2</v>
      </c>
      <c r="I23" s="36"/>
      <c r="J23" s="24">
        <f t="shared" si="1"/>
        <v>0</v>
      </c>
      <c r="K23" s="52"/>
    </row>
    <row r="24" spans="1:12" ht="18" customHeight="1" x14ac:dyDescent="0.25">
      <c r="A24" s="21"/>
      <c r="B24" s="21"/>
      <c r="C24" s="62"/>
      <c r="D24" s="38"/>
      <c r="E24" s="62"/>
      <c r="F24" s="63"/>
      <c r="G24" s="38"/>
      <c r="H24" s="21"/>
      <c r="I24" s="38"/>
      <c r="J24" s="63"/>
      <c r="K24" s="38"/>
    </row>
    <row r="25" spans="1:12" ht="18" customHeight="1" x14ac:dyDescent="0.25">
      <c r="A25" s="21"/>
      <c r="B25" s="21"/>
      <c r="C25" s="49" t="s">
        <v>65</v>
      </c>
      <c r="D25" s="38"/>
      <c r="E25" s="25"/>
      <c r="F25" s="25"/>
      <c r="G25" s="38"/>
      <c r="I25" s="38"/>
      <c r="J25" s="49" t="s">
        <v>66</v>
      </c>
      <c r="K25" s="38"/>
    </row>
    <row r="26" spans="1:12" ht="18" customHeight="1" x14ac:dyDescent="0.25">
      <c r="A26" s="21"/>
      <c r="B26" s="21"/>
      <c r="C26" s="49"/>
      <c r="D26" s="38"/>
      <c r="E26" s="25"/>
      <c r="F26" s="25"/>
      <c r="G26" s="38"/>
      <c r="I26" s="38"/>
      <c r="J26" s="49"/>
      <c r="K26" s="38"/>
    </row>
    <row r="27" spans="1:12" ht="18" customHeight="1" x14ac:dyDescent="0.25">
      <c r="A27" s="40" t="s">
        <v>76</v>
      </c>
      <c r="C27" s="26">
        <f>SUM(C14:C23)</f>
        <v>0</v>
      </c>
      <c r="D27" s="38"/>
      <c r="G27" s="38"/>
      <c r="I27" s="38"/>
      <c r="J27" s="26">
        <f t="shared" ref="J27" si="2">SUM(J14:J23)</f>
        <v>0</v>
      </c>
      <c r="K27" s="38"/>
    </row>
    <row r="28" spans="1:12" ht="18" customHeight="1" x14ac:dyDescent="0.25">
      <c r="C28" s="40" t="s">
        <v>58</v>
      </c>
      <c r="J28" s="40" t="s">
        <v>57</v>
      </c>
    </row>
    <row r="29" spans="1:12" ht="18" customHeight="1" x14ac:dyDescent="0.25"/>
    <row r="30" spans="1:12" ht="18" customHeight="1" x14ac:dyDescent="0.25">
      <c r="J30" s="49" t="s">
        <v>74</v>
      </c>
    </row>
    <row r="31" spans="1:12" ht="18" customHeight="1" x14ac:dyDescent="0.25"/>
    <row r="32" spans="1:12" ht="18" customHeight="1" x14ac:dyDescent="0.25">
      <c r="J32" s="41">
        <f>J27-C27</f>
        <v>0</v>
      </c>
      <c r="L32" s="61" t="s">
        <v>75</v>
      </c>
    </row>
    <row r="33" spans="10:10" ht="18" customHeight="1" x14ac:dyDescent="0.25">
      <c r="J33" s="40" t="s">
        <v>56</v>
      </c>
    </row>
    <row r="34" spans="10:10" ht="18" customHeight="1" x14ac:dyDescent="0.25">
      <c r="J34" s="40" t="s">
        <v>67</v>
      </c>
    </row>
    <row r="35" spans="10:10" ht="18" customHeight="1" x14ac:dyDescent="0.25"/>
    <row r="36" spans="10:10" ht="18" customHeight="1" x14ac:dyDescent="0.25">
      <c r="J36" s="64" t="s">
        <v>81</v>
      </c>
    </row>
    <row r="37" spans="10:10" ht="18" customHeight="1" x14ac:dyDescent="0.25"/>
    <row r="38" spans="10:10" ht="18" customHeight="1" x14ac:dyDescent="0.25"/>
    <row r="39" spans="10:10" ht="18" customHeight="1" x14ac:dyDescent="0.25"/>
    <row r="40" spans="10:10" ht="18" customHeight="1" x14ac:dyDescent="0.25"/>
    <row r="41" spans="10:10" ht="18" customHeight="1" x14ac:dyDescent="0.25"/>
  </sheetData>
  <sheetProtection sheet="1" objects="1" scenarios="1"/>
  <mergeCells count="4">
    <mergeCell ref="E12:F12"/>
    <mergeCell ref="C1:F1"/>
    <mergeCell ref="C2:E2"/>
    <mergeCell ref="C3:E3"/>
  </mergeCells>
  <pageMargins left="0.7" right="0.7" top="0.75" bottom="0.75" header="0.3" footer="0.3"/>
  <pageSetup scale="82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8"/>
  <sheetViews>
    <sheetView zoomScale="90" zoomScaleNormal="90" workbookViewId="0">
      <selection activeCell="C14" sqref="C14"/>
    </sheetView>
  </sheetViews>
  <sheetFormatPr defaultRowHeight="15" x14ac:dyDescent="0.25"/>
  <cols>
    <col min="1" max="1" width="8.7109375" customWidth="1"/>
    <col min="2" max="3" width="12.7109375" customWidth="1"/>
    <col min="4" max="4" width="1.7109375" customWidth="1"/>
    <col min="5" max="5" width="12.7109375" customWidth="1"/>
    <col min="6" max="6" width="1.7109375" customWidth="1"/>
    <col min="7" max="7" width="12.7109375" customWidth="1"/>
    <col min="8" max="8" width="1.7109375" customWidth="1"/>
    <col min="9" max="9" width="12.7109375" customWidth="1"/>
  </cols>
  <sheetData>
    <row r="1" spans="1:11" ht="18.75" x14ac:dyDescent="0.3">
      <c r="A1" s="1" t="s">
        <v>87</v>
      </c>
      <c r="C1" s="90">
        <f>'Fee Calc'!H7</f>
        <v>0</v>
      </c>
      <c r="D1" s="90"/>
      <c r="E1" s="90"/>
      <c r="F1" s="90"/>
      <c r="G1" s="90"/>
    </row>
    <row r="2" spans="1:11" ht="18.75" x14ac:dyDescent="0.3">
      <c r="A2" s="1" t="s">
        <v>88</v>
      </c>
      <c r="C2" s="90">
        <f>'Fee Calc'!D7</f>
        <v>0</v>
      </c>
      <c r="D2" s="90"/>
      <c r="E2" s="90"/>
    </row>
    <row r="3" spans="1:11" ht="18.75" x14ac:dyDescent="0.3">
      <c r="A3" s="1" t="s">
        <v>89</v>
      </c>
      <c r="C3" s="91">
        <f>'Fee Calc'!M7</f>
        <v>0</v>
      </c>
      <c r="D3" s="91"/>
      <c r="E3" s="91"/>
    </row>
    <row r="4" spans="1:11" ht="18.75" x14ac:dyDescent="0.3">
      <c r="A4" s="1" t="s">
        <v>92</v>
      </c>
      <c r="B4" s="1"/>
    </row>
    <row r="5" spans="1:11" s="1" customFormat="1" ht="18" customHeight="1" x14ac:dyDescent="0.3">
      <c r="A5" s="1" t="s">
        <v>83</v>
      </c>
    </row>
    <row r="6" spans="1:11" s="1" customFormat="1" ht="18" customHeight="1" x14ac:dyDescent="0.3">
      <c r="A6" s="1" t="s">
        <v>37</v>
      </c>
    </row>
    <row r="7" spans="1:11" s="1" customFormat="1" ht="18" customHeight="1" x14ac:dyDescent="0.3"/>
    <row r="8" spans="1:11" s="1" customFormat="1" ht="18" customHeight="1" x14ac:dyDescent="0.3"/>
    <row r="9" spans="1:11" s="1" customFormat="1" ht="18" customHeight="1" x14ac:dyDescent="0.3">
      <c r="C9" s="54" t="s">
        <v>59</v>
      </c>
      <c r="E9" s="54" t="s">
        <v>60</v>
      </c>
      <c r="G9" s="54" t="s">
        <v>61</v>
      </c>
      <c r="I9" s="54" t="s">
        <v>62</v>
      </c>
    </row>
    <row r="10" spans="1:11" s="1" customFormat="1" ht="18" customHeight="1" x14ac:dyDescent="0.3"/>
    <row r="11" spans="1:11" s="1" customFormat="1" ht="18" customHeight="1" x14ac:dyDescent="0.3">
      <c r="B11" s="40"/>
      <c r="I11" s="60" t="s">
        <v>77</v>
      </c>
    </row>
    <row r="12" spans="1:11" ht="18" customHeight="1" x14ac:dyDescent="0.25">
      <c r="B12" s="42" t="s">
        <v>35</v>
      </c>
      <c r="C12" s="42" t="s">
        <v>35</v>
      </c>
      <c r="D12" s="39"/>
      <c r="E12" s="42" t="s">
        <v>34</v>
      </c>
      <c r="F12" s="39"/>
      <c r="G12" s="32" t="s">
        <v>51</v>
      </c>
      <c r="H12" s="39"/>
      <c r="I12" s="32" t="s">
        <v>53</v>
      </c>
    </row>
    <row r="13" spans="1:11" ht="18" customHeight="1" x14ac:dyDescent="0.25">
      <c r="B13" s="33" t="s">
        <v>49</v>
      </c>
      <c r="C13" s="33" t="s">
        <v>50</v>
      </c>
      <c r="D13" s="40"/>
      <c r="E13" s="33" t="s">
        <v>50</v>
      </c>
      <c r="F13" s="40"/>
      <c r="G13" s="33" t="s">
        <v>52</v>
      </c>
      <c r="H13" s="40"/>
      <c r="I13" s="33" t="s">
        <v>54</v>
      </c>
    </row>
    <row r="14" spans="1:11" ht="18" customHeight="1" x14ac:dyDescent="0.25">
      <c r="A14" s="23">
        <v>1</v>
      </c>
      <c r="B14" s="72" t="s">
        <v>86</v>
      </c>
      <c r="C14" s="43"/>
      <c r="D14" s="35"/>
      <c r="E14" s="43"/>
      <c r="F14" s="35"/>
      <c r="G14" s="27">
        <v>8.7999999999999995E-2</v>
      </c>
      <c r="H14" s="35"/>
      <c r="I14" s="24">
        <f>+ROUND(E14/G14,0)</f>
        <v>0</v>
      </c>
      <c r="J14" s="21"/>
      <c r="K14" s="21"/>
    </row>
    <row r="15" spans="1:11" ht="18" customHeight="1" x14ac:dyDescent="0.25">
      <c r="A15" s="23">
        <v>2</v>
      </c>
      <c r="B15" s="72"/>
      <c r="C15" s="44"/>
      <c r="D15" s="36"/>
      <c r="E15" s="44"/>
      <c r="F15" s="36"/>
      <c r="G15" s="27">
        <v>8.7999999999999995E-2</v>
      </c>
      <c r="H15" s="36"/>
      <c r="I15" s="24">
        <f t="shared" ref="I15:I23" si="0">+ROUND(E15/G15,0)</f>
        <v>0</v>
      </c>
      <c r="J15" s="22"/>
    </row>
    <row r="16" spans="1:11" ht="18" customHeight="1" x14ac:dyDescent="0.25">
      <c r="A16" s="23">
        <v>3</v>
      </c>
      <c r="B16" s="72"/>
      <c r="C16" s="44"/>
      <c r="D16" s="36"/>
      <c r="E16" s="44"/>
      <c r="F16" s="36"/>
      <c r="G16" s="27">
        <v>8.7999999999999995E-2</v>
      </c>
      <c r="H16" s="36"/>
      <c r="I16" s="24">
        <f t="shared" si="0"/>
        <v>0</v>
      </c>
      <c r="J16" s="22"/>
    </row>
    <row r="17" spans="1:10" ht="18" customHeight="1" x14ac:dyDescent="0.25">
      <c r="A17" s="23">
        <v>4</v>
      </c>
      <c r="B17" s="72"/>
      <c r="C17" s="44"/>
      <c r="D17" s="36"/>
      <c r="E17" s="44"/>
      <c r="F17" s="36"/>
      <c r="G17" s="27">
        <v>8.7999999999999995E-2</v>
      </c>
      <c r="H17" s="36"/>
      <c r="I17" s="24">
        <f t="shared" si="0"/>
        <v>0</v>
      </c>
      <c r="J17" s="22"/>
    </row>
    <row r="18" spans="1:10" ht="18" customHeight="1" x14ac:dyDescent="0.25">
      <c r="A18" s="23">
        <v>5</v>
      </c>
      <c r="B18" s="72"/>
      <c r="C18" s="45"/>
      <c r="D18" s="37"/>
      <c r="E18" s="45"/>
      <c r="F18" s="37"/>
      <c r="G18" s="27">
        <v>8.7999999999999995E-2</v>
      </c>
      <c r="H18" s="37"/>
      <c r="I18" s="24">
        <f t="shared" si="0"/>
        <v>0</v>
      </c>
    </row>
    <row r="19" spans="1:10" ht="18" customHeight="1" x14ac:dyDescent="0.25">
      <c r="A19" s="23">
        <v>6</v>
      </c>
      <c r="B19" s="72"/>
      <c r="C19" s="44"/>
      <c r="D19" s="36"/>
      <c r="E19" s="44"/>
      <c r="F19" s="36"/>
      <c r="G19" s="27">
        <v>8.7999999999999995E-2</v>
      </c>
      <c r="H19" s="36"/>
      <c r="I19" s="24">
        <f t="shared" si="0"/>
        <v>0</v>
      </c>
    </row>
    <row r="20" spans="1:10" ht="18" customHeight="1" x14ac:dyDescent="0.25">
      <c r="A20" s="23">
        <v>7</v>
      </c>
      <c r="B20" s="72"/>
      <c r="C20" s="44"/>
      <c r="D20" s="36"/>
      <c r="E20" s="44"/>
      <c r="F20" s="36"/>
      <c r="G20" s="27">
        <v>8.7999999999999995E-2</v>
      </c>
      <c r="H20" s="36"/>
      <c r="I20" s="24">
        <f t="shared" si="0"/>
        <v>0</v>
      </c>
    </row>
    <row r="21" spans="1:10" ht="18" customHeight="1" x14ac:dyDescent="0.25">
      <c r="A21" s="23">
        <v>8</v>
      </c>
      <c r="B21" s="72"/>
      <c r="C21" s="44"/>
      <c r="D21" s="36"/>
      <c r="E21" s="44"/>
      <c r="F21" s="36"/>
      <c r="G21" s="27">
        <v>8.7999999999999995E-2</v>
      </c>
      <c r="H21" s="36"/>
      <c r="I21" s="24">
        <f t="shared" si="0"/>
        <v>0</v>
      </c>
    </row>
    <row r="22" spans="1:10" ht="18" customHeight="1" x14ac:dyDescent="0.25">
      <c r="A22" s="23">
        <v>9</v>
      </c>
      <c r="B22" s="72"/>
      <c r="C22" s="44"/>
      <c r="D22" s="36"/>
      <c r="E22" s="44"/>
      <c r="F22" s="36"/>
      <c r="G22" s="27">
        <v>8.7999999999999995E-2</v>
      </c>
      <c r="H22" s="36"/>
      <c r="I22" s="24">
        <f t="shared" si="0"/>
        <v>0</v>
      </c>
    </row>
    <row r="23" spans="1:10" ht="18" customHeight="1" x14ac:dyDescent="0.25">
      <c r="A23" s="23">
        <v>10</v>
      </c>
      <c r="B23" s="72"/>
      <c r="C23" s="44"/>
      <c r="D23" s="36"/>
      <c r="E23" s="44"/>
      <c r="F23" s="36"/>
      <c r="G23" s="27">
        <v>8.7999999999999995E-2</v>
      </c>
      <c r="H23" s="36"/>
      <c r="I23" s="24">
        <f t="shared" si="0"/>
        <v>0</v>
      </c>
    </row>
    <row r="24" spans="1:10" ht="18" customHeight="1" x14ac:dyDescent="0.25">
      <c r="A24" s="21"/>
      <c r="B24" s="21"/>
      <c r="C24" s="25"/>
      <c r="D24" s="38"/>
      <c r="E24" s="25"/>
      <c r="F24" s="38"/>
      <c r="H24" s="38"/>
    </row>
    <row r="25" spans="1:10" ht="18" customHeight="1" x14ac:dyDescent="0.25">
      <c r="A25" s="21"/>
      <c r="B25" s="21"/>
      <c r="C25" s="49" t="s">
        <v>63</v>
      </c>
      <c r="D25" s="38"/>
      <c r="E25" s="25"/>
      <c r="F25" s="25"/>
      <c r="G25" s="38"/>
      <c r="I25" s="49" t="s">
        <v>65</v>
      </c>
    </row>
    <row r="26" spans="1:10" ht="18" customHeight="1" x14ac:dyDescent="0.25">
      <c r="A26" s="21"/>
      <c r="B26" s="21"/>
      <c r="C26" s="25"/>
      <c r="D26" s="38"/>
      <c r="E26" s="25"/>
      <c r="F26" s="38"/>
      <c r="H26" s="38"/>
    </row>
    <row r="27" spans="1:10" ht="18" customHeight="1" x14ac:dyDescent="0.25">
      <c r="A27" s="40" t="s">
        <v>76</v>
      </c>
      <c r="C27" s="26">
        <f>SUM(C14:C23)</f>
        <v>0</v>
      </c>
      <c r="E27" s="25"/>
      <c r="I27" s="26">
        <f t="shared" ref="I27" si="1">SUM(I14:I23)</f>
        <v>0</v>
      </c>
      <c r="J27" s="25"/>
    </row>
    <row r="28" spans="1:10" ht="18" customHeight="1" x14ac:dyDescent="0.25">
      <c r="C28" s="40" t="s">
        <v>58</v>
      </c>
      <c r="I28" s="40" t="s">
        <v>57</v>
      </c>
    </row>
    <row r="29" spans="1:10" ht="18" customHeight="1" x14ac:dyDescent="0.25"/>
    <row r="30" spans="1:10" ht="18" customHeight="1" x14ac:dyDescent="0.25">
      <c r="I30" s="49" t="s">
        <v>78</v>
      </c>
    </row>
    <row r="31" spans="1:10" ht="18" customHeight="1" x14ac:dyDescent="0.25"/>
    <row r="32" spans="1:10" ht="18" customHeight="1" x14ac:dyDescent="0.25">
      <c r="I32" s="41">
        <f>I27-C27</f>
        <v>0</v>
      </c>
      <c r="J32" s="61" t="s">
        <v>79</v>
      </c>
    </row>
    <row r="33" spans="9:9" ht="18" customHeight="1" x14ac:dyDescent="0.25">
      <c r="I33" s="40" t="s">
        <v>56</v>
      </c>
    </row>
    <row r="34" spans="9:9" ht="18" customHeight="1" x14ac:dyDescent="0.25">
      <c r="I34" s="40" t="s">
        <v>73</v>
      </c>
    </row>
    <row r="35" spans="9:9" ht="18" customHeight="1" x14ac:dyDescent="0.25"/>
    <row r="36" spans="9:9" ht="18" customHeight="1" x14ac:dyDescent="0.25">
      <c r="I36" s="64" t="s">
        <v>80</v>
      </c>
    </row>
    <row r="37" spans="9:9" ht="18" customHeight="1" x14ac:dyDescent="0.25"/>
    <row r="38" spans="9:9" ht="18" customHeight="1" x14ac:dyDescent="0.25"/>
    <row r="39" spans="9:9" ht="18" customHeight="1" x14ac:dyDescent="0.25"/>
    <row r="40" spans="9:9" ht="18" customHeight="1" x14ac:dyDescent="0.25"/>
    <row r="41" spans="9:9" ht="18" customHeight="1" x14ac:dyDescent="0.25"/>
    <row r="42" spans="9:9" ht="18" customHeight="1" x14ac:dyDescent="0.25"/>
    <row r="43" spans="9:9" ht="18" customHeight="1" x14ac:dyDescent="0.25"/>
    <row r="44" spans="9:9" ht="18" customHeight="1" x14ac:dyDescent="0.25"/>
    <row r="45" spans="9:9" ht="18" customHeight="1" x14ac:dyDescent="0.25"/>
    <row r="46" spans="9:9" ht="18" customHeight="1" x14ac:dyDescent="0.25"/>
    <row r="47" spans="9:9" ht="18" customHeight="1" x14ac:dyDescent="0.25"/>
    <row r="48" spans="9:9" ht="18" customHeight="1" x14ac:dyDescent="0.25"/>
  </sheetData>
  <sheetProtection sheet="1" objects="1" scenarios="1"/>
  <mergeCells count="3">
    <mergeCell ref="C2:E2"/>
    <mergeCell ref="C3:E3"/>
    <mergeCell ref="C1:G1"/>
  </mergeCells>
  <pageMargins left="0.7" right="0.7" top="0.75" bottom="0.75" header="0.3" footer="0.3"/>
  <pageSetup scale="95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8"/>
  <sheetViews>
    <sheetView zoomScale="90" zoomScaleNormal="90" workbookViewId="0">
      <selection activeCell="L7" sqref="L7"/>
    </sheetView>
  </sheetViews>
  <sheetFormatPr defaultRowHeight="15" x14ac:dyDescent="0.25"/>
  <cols>
    <col min="1" max="1" width="8.7109375" customWidth="1"/>
    <col min="2" max="3" width="12.7109375" customWidth="1"/>
    <col min="4" max="4" width="1.7109375" customWidth="1"/>
    <col min="5" max="5" width="12.7109375" customWidth="1"/>
    <col min="6" max="6" width="1.7109375" customWidth="1"/>
    <col min="7" max="7" width="12.7109375" customWidth="1"/>
    <col min="8" max="8" width="1.7109375" customWidth="1"/>
    <col min="9" max="9" width="12.7109375" customWidth="1"/>
  </cols>
  <sheetData>
    <row r="1" spans="1:11" ht="18.75" x14ac:dyDescent="0.3">
      <c r="A1" s="1" t="s">
        <v>87</v>
      </c>
      <c r="C1" s="90">
        <f>'Fee Calc'!H7</f>
        <v>0</v>
      </c>
      <c r="D1" s="90"/>
      <c r="E1" s="90"/>
      <c r="F1" s="90"/>
      <c r="G1" s="90"/>
    </row>
    <row r="2" spans="1:11" ht="18.75" x14ac:dyDescent="0.3">
      <c r="A2" s="1" t="s">
        <v>88</v>
      </c>
      <c r="C2" s="90">
        <f>'Fee Calc'!D7</f>
        <v>0</v>
      </c>
      <c r="D2" s="90"/>
      <c r="E2" s="90"/>
    </row>
    <row r="3" spans="1:11" ht="18.75" x14ac:dyDescent="0.3">
      <c r="A3" s="1" t="s">
        <v>89</v>
      </c>
      <c r="C3" s="91">
        <f>'Fee Calc'!M7</f>
        <v>0</v>
      </c>
      <c r="D3" s="91"/>
      <c r="E3" s="91"/>
    </row>
    <row r="4" spans="1:11" ht="18.75" x14ac:dyDescent="0.3">
      <c r="A4" s="1" t="s">
        <v>92</v>
      </c>
      <c r="B4" s="1"/>
    </row>
    <row r="5" spans="1:11" s="1" customFormat="1" ht="18" customHeight="1" x14ac:dyDescent="0.3">
      <c r="A5" s="1" t="s">
        <v>84</v>
      </c>
    </row>
    <row r="6" spans="1:11" s="1" customFormat="1" ht="18" customHeight="1" x14ac:dyDescent="0.3">
      <c r="A6" s="1" t="s">
        <v>37</v>
      </c>
    </row>
    <row r="7" spans="1:11" s="1" customFormat="1" ht="18" customHeight="1" x14ac:dyDescent="0.3"/>
    <row r="8" spans="1:11" s="1" customFormat="1" ht="18" customHeight="1" x14ac:dyDescent="0.3"/>
    <row r="9" spans="1:11" s="1" customFormat="1" ht="18" customHeight="1" x14ac:dyDescent="0.3">
      <c r="C9" s="54" t="s">
        <v>59</v>
      </c>
      <c r="E9" s="54" t="s">
        <v>60</v>
      </c>
      <c r="G9" s="54" t="s">
        <v>61</v>
      </c>
      <c r="I9" s="54" t="s">
        <v>62</v>
      </c>
    </row>
    <row r="10" spans="1:11" s="1" customFormat="1" ht="18" customHeight="1" x14ac:dyDescent="0.3"/>
    <row r="11" spans="1:11" s="1" customFormat="1" ht="18" customHeight="1" x14ac:dyDescent="0.3">
      <c r="I11" s="60" t="s">
        <v>77</v>
      </c>
    </row>
    <row r="12" spans="1:11" ht="18" customHeight="1" x14ac:dyDescent="0.25">
      <c r="B12" s="42" t="s">
        <v>35</v>
      </c>
      <c r="C12" s="42" t="s">
        <v>35</v>
      </c>
      <c r="D12" s="39"/>
      <c r="E12" s="42" t="s">
        <v>34</v>
      </c>
      <c r="F12" s="39"/>
      <c r="G12" s="32" t="s">
        <v>51</v>
      </c>
      <c r="H12" s="39"/>
      <c r="I12" s="32" t="s">
        <v>53</v>
      </c>
    </row>
    <row r="13" spans="1:11" ht="18" customHeight="1" x14ac:dyDescent="0.25">
      <c r="B13" s="33" t="s">
        <v>49</v>
      </c>
      <c r="C13" s="33" t="s">
        <v>50</v>
      </c>
      <c r="D13" s="40"/>
      <c r="E13" s="33" t="s">
        <v>50</v>
      </c>
      <c r="F13" s="40"/>
      <c r="G13" s="33" t="s">
        <v>52</v>
      </c>
      <c r="H13" s="40"/>
      <c r="I13" s="33" t="s">
        <v>54</v>
      </c>
    </row>
    <row r="14" spans="1:11" ht="18" customHeight="1" x14ac:dyDescent="0.25">
      <c r="A14" s="23">
        <v>1</v>
      </c>
      <c r="B14" s="72" t="s">
        <v>85</v>
      </c>
      <c r="C14" s="43"/>
      <c r="D14" s="35"/>
      <c r="E14" s="43"/>
      <c r="F14" s="35"/>
      <c r="G14" s="27">
        <v>8.7999999999999995E-2</v>
      </c>
      <c r="H14" s="35"/>
      <c r="I14" s="24">
        <f>+ROUND(E14/G14,0)</f>
        <v>0</v>
      </c>
      <c r="J14" s="21"/>
      <c r="K14" s="21"/>
    </row>
    <row r="15" spans="1:11" ht="18" customHeight="1" x14ac:dyDescent="0.25">
      <c r="A15" s="23">
        <v>2</v>
      </c>
      <c r="B15" s="72"/>
      <c r="C15" s="44"/>
      <c r="D15" s="36"/>
      <c r="E15" s="44"/>
      <c r="F15" s="36"/>
      <c r="G15" s="27">
        <v>8.7999999999999995E-2</v>
      </c>
      <c r="H15" s="36"/>
      <c r="I15" s="24">
        <f t="shared" ref="I15:I23" si="0">+ROUND(E15/G15,0)</f>
        <v>0</v>
      </c>
      <c r="J15" s="22"/>
    </row>
    <row r="16" spans="1:11" ht="18" customHeight="1" x14ac:dyDescent="0.25">
      <c r="A16" s="23">
        <v>3</v>
      </c>
      <c r="B16" s="72"/>
      <c r="C16" s="44"/>
      <c r="D16" s="36"/>
      <c r="E16" s="44"/>
      <c r="F16" s="36"/>
      <c r="G16" s="27">
        <v>8.7999999999999995E-2</v>
      </c>
      <c r="H16" s="36"/>
      <c r="I16" s="24">
        <f t="shared" si="0"/>
        <v>0</v>
      </c>
      <c r="J16" s="22"/>
    </row>
    <row r="17" spans="1:10" ht="18" customHeight="1" x14ac:dyDescent="0.25">
      <c r="A17" s="23">
        <v>4</v>
      </c>
      <c r="B17" s="72"/>
      <c r="C17" s="44"/>
      <c r="D17" s="36"/>
      <c r="E17" s="44"/>
      <c r="F17" s="36"/>
      <c r="G17" s="27">
        <v>8.7999999999999995E-2</v>
      </c>
      <c r="H17" s="36"/>
      <c r="I17" s="24">
        <f t="shared" si="0"/>
        <v>0</v>
      </c>
      <c r="J17" s="22"/>
    </row>
    <row r="18" spans="1:10" ht="18" customHeight="1" x14ac:dyDescent="0.25">
      <c r="A18" s="23">
        <v>5</v>
      </c>
      <c r="B18" s="72"/>
      <c r="C18" s="45"/>
      <c r="D18" s="37"/>
      <c r="E18" s="45"/>
      <c r="F18" s="37"/>
      <c r="G18" s="27">
        <v>8.7999999999999995E-2</v>
      </c>
      <c r="H18" s="37"/>
      <c r="I18" s="24">
        <f t="shared" si="0"/>
        <v>0</v>
      </c>
    </row>
    <row r="19" spans="1:10" ht="18" customHeight="1" x14ac:dyDescent="0.25">
      <c r="A19" s="23">
        <v>6</v>
      </c>
      <c r="B19" s="72"/>
      <c r="C19" s="44"/>
      <c r="D19" s="36"/>
      <c r="E19" s="44"/>
      <c r="F19" s="36"/>
      <c r="G19" s="27">
        <v>8.7999999999999995E-2</v>
      </c>
      <c r="H19" s="36"/>
      <c r="I19" s="24">
        <f t="shared" si="0"/>
        <v>0</v>
      </c>
    </row>
    <row r="20" spans="1:10" ht="18" customHeight="1" x14ac:dyDescent="0.25">
      <c r="A20" s="23">
        <v>7</v>
      </c>
      <c r="B20" s="72"/>
      <c r="C20" s="44"/>
      <c r="D20" s="36"/>
      <c r="E20" s="44"/>
      <c r="F20" s="36"/>
      <c r="G20" s="27">
        <v>8.7999999999999995E-2</v>
      </c>
      <c r="H20" s="36"/>
      <c r="I20" s="24">
        <f t="shared" si="0"/>
        <v>0</v>
      </c>
    </row>
    <row r="21" spans="1:10" ht="18" customHeight="1" x14ac:dyDescent="0.25">
      <c r="A21" s="23">
        <v>8</v>
      </c>
      <c r="B21" s="72"/>
      <c r="C21" s="44"/>
      <c r="D21" s="36"/>
      <c r="E21" s="44"/>
      <c r="F21" s="36"/>
      <c r="G21" s="27">
        <v>8.7999999999999995E-2</v>
      </c>
      <c r="H21" s="36"/>
      <c r="I21" s="24">
        <f t="shared" si="0"/>
        <v>0</v>
      </c>
    </row>
    <row r="22" spans="1:10" ht="18" customHeight="1" x14ac:dyDescent="0.25">
      <c r="A22" s="23">
        <v>9</v>
      </c>
      <c r="B22" s="72"/>
      <c r="C22" s="44"/>
      <c r="D22" s="36"/>
      <c r="E22" s="44"/>
      <c r="F22" s="36"/>
      <c r="G22" s="27">
        <v>8.7999999999999995E-2</v>
      </c>
      <c r="H22" s="36"/>
      <c r="I22" s="24">
        <f t="shared" si="0"/>
        <v>0</v>
      </c>
    </row>
    <row r="23" spans="1:10" ht="18" customHeight="1" x14ac:dyDescent="0.25">
      <c r="A23" s="23">
        <v>10</v>
      </c>
      <c r="B23" s="72"/>
      <c r="C23" s="44"/>
      <c r="D23" s="36"/>
      <c r="E23" s="44"/>
      <c r="F23" s="36"/>
      <c r="G23" s="27">
        <v>8.7999999999999995E-2</v>
      </c>
      <c r="H23" s="36"/>
      <c r="I23" s="24">
        <f t="shared" si="0"/>
        <v>0</v>
      </c>
    </row>
    <row r="24" spans="1:10" ht="18" customHeight="1" x14ac:dyDescent="0.25">
      <c r="A24" s="21"/>
      <c r="B24" s="21"/>
      <c r="C24" s="25"/>
      <c r="D24" s="38"/>
      <c r="E24" s="25"/>
      <c r="F24" s="38"/>
      <c r="H24" s="38"/>
    </row>
    <row r="25" spans="1:10" ht="18" customHeight="1" x14ac:dyDescent="0.25">
      <c r="A25" s="21"/>
      <c r="B25" s="21"/>
      <c r="C25" s="49" t="s">
        <v>63</v>
      </c>
      <c r="D25" s="38"/>
      <c r="E25" s="25"/>
      <c r="F25" s="25"/>
      <c r="G25" s="38"/>
      <c r="I25" s="49" t="s">
        <v>65</v>
      </c>
    </row>
    <row r="26" spans="1:10" ht="18" customHeight="1" x14ac:dyDescent="0.25">
      <c r="A26" s="21"/>
      <c r="B26" s="21"/>
      <c r="C26" s="25"/>
      <c r="D26" s="38"/>
      <c r="E26" s="25"/>
      <c r="F26" s="38"/>
      <c r="H26" s="38"/>
    </row>
    <row r="27" spans="1:10" ht="18" customHeight="1" x14ac:dyDescent="0.25">
      <c r="A27" s="40" t="s">
        <v>76</v>
      </c>
      <c r="C27" s="26">
        <f>SUM(C14:C23)</f>
        <v>0</v>
      </c>
      <c r="I27" s="26">
        <f t="shared" ref="I27" si="1">SUM(I14:I23)</f>
        <v>0</v>
      </c>
    </row>
    <row r="28" spans="1:10" ht="18" customHeight="1" x14ac:dyDescent="0.25">
      <c r="C28" s="40" t="s">
        <v>58</v>
      </c>
      <c r="I28" s="40" t="s">
        <v>57</v>
      </c>
    </row>
    <row r="29" spans="1:10" ht="18" customHeight="1" x14ac:dyDescent="0.25"/>
    <row r="30" spans="1:10" ht="18" customHeight="1" x14ac:dyDescent="0.25">
      <c r="I30" s="49" t="s">
        <v>78</v>
      </c>
    </row>
    <row r="31" spans="1:10" ht="18" customHeight="1" x14ac:dyDescent="0.25"/>
    <row r="32" spans="1:10" ht="18" customHeight="1" x14ac:dyDescent="0.25">
      <c r="I32" s="41">
        <f>I27-C27</f>
        <v>0</v>
      </c>
      <c r="J32" s="61" t="s">
        <v>79</v>
      </c>
    </row>
    <row r="33" spans="9:9" ht="18" customHeight="1" x14ac:dyDescent="0.25">
      <c r="I33" s="40" t="s">
        <v>56</v>
      </c>
    </row>
    <row r="34" spans="9:9" ht="18" customHeight="1" x14ac:dyDescent="0.25">
      <c r="I34" s="40" t="s">
        <v>72</v>
      </c>
    </row>
    <row r="35" spans="9:9" ht="18" customHeight="1" x14ac:dyDescent="0.25"/>
    <row r="36" spans="9:9" ht="18" customHeight="1" x14ac:dyDescent="0.25">
      <c r="I36" s="64" t="s">
        <v>80</v>
      </c>
    </row>
    <row r="37" spans="9:9" ht="18" customHeight="1" x14ac:dyDescent="0.25"/>
    <row r="38" spans="9:9" ht="18" customHeight="1" x14ac:dyDescent="0.25"/>
    <row r="39" spans="9:9" ht="18" customHeight="1" x14ac:dyDescent="0.25"/>
    <row r="40" spans="9:9" ht="18" customHeight="1" x14ac:dyDescent="0.25"/>
    <row r="41" spans="9:9" ht="18" customHeight="1" x14ac:dyDescent="0.25"/>
    <row r="42" spans="9:9" ht="18" customHeight="1" x14ac:dyDescent="0.25"/>
    <row r="43" spans="9:9" ht="18" customHeight="1" x14ac:dyDescent="0.25"/>
    <row r="44" spans="9:9" ht="18" customHeight="1" x14ac:dyDescent="0.25"/>
    <row r="45" spans="9:9" ht="18" customHeight="1" x14ac:dyDescent="0.25"/>
    <row r="46" spans="9:9" ht="18" customHeight="1" x14ac:dyDescent="0.25"/>
    <row r="47" spans="9:9" ht="18" customHeight="1" x14ac:dyDescent="0.25"/>
    <row r="48" spans="9:9" ht="18" customHeight="1" x14ac:dyDescent="0.25"/>
  </sheetData>
  <sheetProtection sheet="1" objects="1" scenarios="1"/>
  <mergeCells count="3">
    <mergeCell ref="C2:E2"/>
    <mergeCell ref="C3:E3"/>
    <mergeCell ref="C1:G1"/>
  </mergeCells>
  <pageMargins left="0.7" right="0.7" top="0.75" bottom="0.75" header="0.3" footer="0.3"/>
  <pageSetup scale="95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0035EE804CA74497FBDDDC8D1783C1" ma:contentTypeVersion="11" ma:contentTypeDescription="Create a new document." ma:contentTypeScope="" ma:versionID="d204a4b95f12206832bfcf48b870eab7">
  <xsd:schema xmlns:xsd="http://www.w3.org/2001/XMLSchema" xmlns:xs="http://www.w3.org/2001/XMLSchema" xmlns:p="http://schemas.microsoft.com/office/2006/metadata/properties" xmlns:ns3="8cf01735-3a39-4760-a24f-226610171cbc" xmlns:ns4="9e5ee9bb-c9c9-41fc-b091-36a98193aa71" targetNamespace="http://schemas.microsoft.com/office/2006/metadata/properties" ma:root="true" ma:fieldsID="e3f36ec1f8278c6464726495ca79c61a" ns3:_="" ns4:_="">
    <xsd:import namespace="8cf01735-3a39-4760-a24f-226610171cbc"/>
    <xsd:import namespace="9e5ee9bb-c9c9-41fc-b091-36a98193aa7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01735-3a39-4760-a24f-226610171cb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ee9bb-c9c9-41fc-b091-36a98193a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6ABDAE2-AFB4-4BCC-892C-8696251375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f01735-3a39-4760-a24f-226610171cbc"/>
    <ds:schemaRef ds:uri="9e5ee9bb-c9c9-41fc-b091-36a98193aa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ED70420-27A7-46A7-A877-A18F6369E5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37BAB5-E9A9-4F46-B238-09B902EFC886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8cf01735-3a39-4760-a24f-226610171cbc"/>
    <ds:schemaRef ds:uri="http://purl.org/dc/terms/"/>
    <ds:schemaRef ds:uri="9e5ee9bb-c9c9-41fc-b091-36a98193aa71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Fee Calc</vt:lpstr>
      <vt:lpstr>bulk CREAM</vt:lpstr>
      <vt:lpstr>bulk Condensed SKIM</vt:lpstr>
      <vt:lpstr>bulk Condensed MILK</vt:lpstr>
      <vt:lpstr>'bulk Condensed MILK'!Print_Area</vt:lpstr>
      <vt:lpstr>'bulk Condensed SKIM'!Print_Area</vt:lpstr>
      <vt:lpstr>'bulk CREAM'!Print_Area</vt:lpstr>
      <vt:lpstr>'Fee Calc'!Print_Area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David DeSantis</dc:creator>
  <cp:lastModifiedBy>Eberly, Douglas</cp:lastModifiedBy>
  <cp:lastPrinted>2022-06-02T13:40:42Z</cp:lastPrinted>
  <dcterms:created xsi:type="dcterms:W3CDTF">2015-04-20T15:38:27Z</dcterms:created>
  <dcterms:modified xsi:type="dcterms:W3CDTF">2025-03-25T15:27:21Z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0x0101003F0035EE804CA74497FBDDDC8D1783C1</vt:lpwstr>
  </property>
  <property fmtid="{D5CDD505-2E9C-101B-9397-08002B2CF9AE}" pid="3" name="Order">
    <vt:r8>13700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emplateUrl">
    <vt:lpwstr/>
  </property>
</Properties>
</file>